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comments/comment1.xml" ContentType="application/vnd.openxmlformats-officedocument.spreadsheetml.comments+xml"/>
  <Override PartName="/xl/worksheets/sheet4.xml" ContentType="application/vnd.openxmlformats-officedocument.spreadsheetml.worksheet+xml"/>
  <Override PartName="/xl/comments/comment2.xml" ContentType="application/vnd.openxmlformats-officedocument.spreadsheetml.comments+xml"/>
  <Override PartName="/xl/worksheets/sheet5.xml" ContentType="application/vnd.openxmlformats-officedocument.spreadsheetml.worksheet+xml"/>
  <Override PartName="/xl/comments/comment3.xml" ContentType="application/vnd.openxmlformats-officedocument.spreadsheetml.comments+xml"/>
  <Override PartName="/xl/worksheets/sheet6.xml" ContentType="application/vnd.openxmlformats-officedocument.spreadsheetml.worksheet+xml"/>
  <Override PartName="/xl/worksheets/sheet7.xml" ContentType="application/vnd.openxmlformats-officedocument.spreadsheetml.worksheet+xml"/>
  <Override PartName="/xl/comments/comment4.xml" ContentType="application/vnd.openxmlformats-officedocument.spreadsheetml.comments+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Rates" sheetId="2" state="visible" r:id="rId2"/>
    <sheet xmlns:r="http://schemas.openxmlformats.org/officeDocument/2006/relationships" name="Estimate" sheetId="3" state="visible" r:id="rId3"/>
    <sheet xmlns:r="http://schemas.openxmlformats.org/officeDocument/2006/relationships" name="Subtrades" sheetId="4" state="visible" r:id="rId4"/>
    <sheet xmlns:r="http://schemas.openxmlformats.org/officeDocument/2006/relationships" name="Overhead" sheetId="5" state="visible" r:id="rId5"/>
    <sheet xmlns:r="http://schemas.openxmlformats.org/officeDocument/2006/relationships" name="Bid summary" sheetId="6" state="visible" r:id="rId6"/>
    <sheet xmlns:r="http://schemas.openxmlformats.org/officeDocument/2006/relationships" name="Quote" sheetId="7" state="visible" r:id="rId7"/>
    <sheet xmlns:r="http://schemas.openxmlformats.org/officeDocument/2006/relationships" name="Codes" sheetId="8" state="visible" r:id="rId8"/>
  </sheets>
  <definedNames>
    <definedName name="_xlnm.Print_Titles" localSheetId="2">'Estimate'!$6:$6</definedName>
    <definedName name="_xlnm.Print_Area" localSheetId="2">'Estimate'!$A$1:$W$69</definedName>
    <definedName name="_xlnm.Print_Titles" localSheetId="3">'Subtrades'!$6:$6</definedName>
    <definedName name="_xlnm.Print_Titles" localSheetId="4">'Overhead'!$6:$6</definedName>
  </definedNames>
  <calcPr calcId="124519" fullCalcOnLoad="1"/>
</workbook>
</file>

<file path=xl/styles.xml><?xml version="1.0" encoding="utf-8"?>
<styleSheet xmlns="http://schemas.openxmlformats.org/spreadsheetml/2006/main">
  <numFmts count="5">
    <numFmt numFmtId="164" formatCode="yyyy-mm-dd"/>
    <numFmt numFmtId="165" formatCode="General&quot;%&quot;"/>
    <numFmt numFmtId="166" formatCode="#,##0.00##"/>
    <numFmt numFmtId="167" formatCode="#,##0.00;(#,##0.00);&quot;-&quot;"/>
    <numFmt numFmtId="168" formatCode="&quot;$&quot;#,##0.00;(&quot;$&quot;#,##0.00);&quot;-&quot;"/>
  </numFmts>
  <fonts count="18">
    <font>
      <name val="Calibri"/>
      <family val="2"/>
      <color theme="1"/>
      <sz val="11"/>
      <scheme val="minor"/>
    </font>
    <font>
      <name val="Arial"/>
      <color rgb="005B6660"/>
      <sz val="9"/>
    </font>
    <font>
      <name val="Arial"/>
      <b val="1"/>
      <color rgb="001B201D"/>
      <sz val="18"/>
    </font>
    <font>
      <name val="Arial"/>
      <color rgb="005B6660"/>
      <sz val="10"/>
    </font>
    <font>
      <name val="Arial"/>
      <color rgb="001B201D"/>
      <sz val="10"/>
    </font>
    <font>
      <name val="Arial"/>
      <b val="1"/>
      <color rgb="005B6660"/>
      <sz val="9"/>
    </font>
    <font>
      <name val="Arial"/>
      <b val="1"/>
      <color rgb="001B201D"/>
      <sz val="9"/>
    </font>
    <font>
      <name val="Arial"/>
      <b val="1"/>
      <color rgb="001B201D"/>
      <sz val="10"/>
    </font>
    <font>
      <name val="Arial"/>
      <b val="1"/>
      <color rgb="00A3400A"/>
      <sz val="9"/>
    </font>
    <font>
      <name val="Arial"/>
      <b val="1"/>
      <color rgb="00FFFFFF"/>
      <sz val="9"/>
    </font>
    <font>
      <name val="Arial"/>
      <color rgb="00B3261E"/>
      <sz val="10"/>
    </font>
    <font>
      <name val="Arial"/>
      <b val="1"/>
      <color rgb="001B201D"/>
      <sz val="12"/>
    </font>
    <font>
      <name val="Arial"/>
      <b val="1"/>
      <color rgb="00FFFFFF"/>
      <sz val="10"/>
    </font>
    <font>
      <name val="Arial"/>
      <b val="1"/>
      <color rgb="001B201D"/>
      <sz val="22"/>
    </font>
    <font>
      <name val="Arial"/>
      <b val="1"/>
      <color rgb="00A3400A"/>
      <sz val="14"/>
    </font>
    <font>
      <name val="Arial"/>
      <color rgb="005B6660"/>
      <sz val="8"/>
    </font>
    <font>
      <name val="Arial"/>
      <b val="1"/>
      <color rgb="00A3400A"/>
      <sz val="11"/>
    </font>
    <font>
      <name val="Arial"/>
      <b val="1"/>
      <color rgb="00A3400A"/>
      <sz val="10"/>
    </font>
  </fonts>
  <fills count="8">
    <fill>
      <patternFill/>
    </fill>
    <fill>
      <patternFill patternType="gray125"/>
    </fill>
    <fill>
      <patternFill patternType="solid">
        <fgColor rgb="00FFFBEA"/>
      </patternFill>
    </fill>
    <fill>
      <patternFill patternType="solid">
        <fgColor rgb="001B201D"/>
      </patternFill>
    </fill>
    <fill>
      <patternFill patternType="solid">
        <fgColor rgb="00F1F2EE"/>
      </patternFill>
    </fill>
    <fill>
      <patternFill patternType="solid">
        <fgColor rgb="00FFF3CC"/>
      </patternFill>
    </fill>
    <fill>
      <patternFill patternType="solid">
        <fgColor rgb="00FBE9DD"/>
      </patternFill>
    </fill>
    <fill>
      <patternFill patternType="solid">
        <fgColor rgb="00D9520A"/>
      </patternFill>
    </fill>
  </fills>
  <borders count="12">
    <border>
      <left/>
      <right/>
      <top/>
      <bottom/>
      <diagonal/>
    </border>
    <border>
      <bottom style="thin">
        <color rgb="00B6BDB3"/>
      </bottom>
    </border>
    <border>
      <bottom style="medium">
        <color rgb="001B201D"/>
      </bottom>
    </border>
    <border>
      <left style="thin">
        <color rgb="00D6DAD2"/>
      </left>
      <right style="thin">
        <color rgb="00D6DAD2"/>
      </right>
      <top style="thin">
        <color rgb="00D6DAD2"/>
      </top>
      <bottom style="thin">
        <color rgb="00D6DAD2"/>
      </bottom>
    </border>
    <border>
      <top style="thin">
        <color rgb="001B201D"/>
      </top>
      <bottom style="double">
        <color rgb="001B201D"/>
      </bottom>
    </border>
    <border>
      <left style="thin">
        <color rgb="00FFFFFF"/>
      </left>
    </border>
    <border>
      <left style="thin">
        <color rgb="00B6BDB3"/>
      </left>
      <right style="thin">
        <color rgb="00D6DAD2"/>
      </right>
      <top style="thin">
        <color rgb="00D6DAD2"/>
      </top>
      <bottom style="thin">
        <color rgb="00D6DAD2"/>
      </bottom>
    </border>
    <border>
      <bottom style="medium">
        <color rgb="00D9520A"/>
      </bottom>
    </border>
    <border>
      <left style="dashed">
        <color rgb="00B6BDB3"/>
      </left>
      <right style="dashed">
        <color rgb="00B6BDB3"/>
      </right>
      <top style="dashed">
        <color rgb="00B6BDB3"/>
      </top>
      <bottom style="dashed">
        <color rgb="00B6BDB3"/>
      </bottom>
    </border>
    <border>
      <top style="medium">
        <color rgb="00D9520A"/>
      </top>
      <bottom style="medium">
        <color rgb="00D9520A"/>
      </bottom>
    </border>
    <border>
      <bottom style="thin">
        <color rgb="001B201D"/>
      </bottom>
    </border>
    <border>
      <left style="medium">
        <color rgb="00D9520A"/>
      </left>
    </border>
  </borders>
  <cellStyleXfs count="1">
    <xf numFmtId="0" fontId="0" fillId="0" borderId="0"/>
  </cellStyleXfs>
  <cellXfs count="81">
    <xf numFmtId="0" fontId="0" fillId="0" borderId="0" pivotButton="0" quotePrefix="0" xfId="0"/>
    <xf numFmtId="0" fontId="1" fillId="0" borderId="0" pivotButton="0" quotePrefix="0" xfId="0"/>
    <xf numFmtId="0" fontId="13" fillId="0" borderId="0" pivotButton="0" quotePrefix="0" xfId="0"/>
    <xf numFmtId="0" fontId="16" fillId="0" borderId="0" pivotButton="0" quotePrefix="0" xfId="0"/>
    <xf numFmtId="0" fontId="5" fillId="0" borderId="1" applyAlignment="1" pivotButton="0" quotePrefix="0" xfId="0">
      <alignment vertical="bottom"/>
    </xf>
    <xf numFmtId="0" fontId="4" fillId="0" borderId="1" pivotButton="0" quotePrefix="0" xfId="0"/>
    <xf numFmtId="0" fontId="7" fillId="0" borderId="0" applyAlignment="1" pivotButton="0" quotePrefix="0" xfId="0">
      <alignment horizontal="left" vertical="top" wrapText="1"/>
    </xf>
    <xf numFmtId="0" fontId="4" fillId="0" borderId="0" applyAlignment="1" pivotButton="0" quotePrefix="0" xfId="0">
      <alignment horizontal="left" vertical="top" wrapText="1"/>
    </xf>
    <xf numFmtId="0" fontId="17" fillId="6" borderId="11" applyAlignment="1" pivotButton="0" quotePrefix="0" xfId="0">
      <alignment horizontal="left" vertical="top" wrapText="1"/>
    </xf>
    <xf numFmtId="0" fontId="4" fillId="2" borderId="1" pivotButton="0" quotePrefix="0" xfId="0"/>
    <xf numFmtId="0" fontId="4" fillId="4" borderId="3" pivotButton="0" quotePrefix="0" xfId="0"/>
    <xf numFmtId="0" fontId="12" fillId="7" borderId="0" applyAlignment="1" pivotButton="0" quotePrefix="0" xfId="0">
      <alignment horizontal="center" vertical="center"/>
    </xf>
    <xf numFmtId="0" fontId="1" fillId="0" borderId="0" applyAlignment="1" pivotButton="0" quotePrefix="0" xfId="0">
      <alignment vertical="center"/>
    </xf>
    <xf numFmtId="0" fontId="2" fillId="0" borderId="0" pivotButton="0" quotePrefix="0" xfId="0"/>
    <xf numFmtId="0" fontId="3" fillId="0" borderId="0" applyAlignment="1" pivotButton="0" quotePrefix="0" xfId="0">
      <alignment horizontal="left" vertical="top" wrapText="1"/>
    </xf>
    <xf numFmtId="0" fontId="4" fillId="0" borderId="0" pivotButton="0" quotePrefix="0" xfId="0"/>
    <xf numFmtId="49" fontId="4" fillId="2" borderId="1" applyAlignment="1" applyProtection="1" pivotButton="0" quotePrefix="0" xfId="0">
      <alignment horizontal="left" vertical="top" wrapText="1"/>
      <protection locked="0" hidden="0"/>
    </xf>
    <xf numFmtId="0" fontId="1" fillId="0" borderId="0" applyAlignment="1" pivotButton="0" quotePrefix="0" xfId="0">
      <alignment vertical="top"/>
    </xf>
    <xf numFmtId="164" fontId="4" fillId="2" borderId="1" applyAlignment="1" applyProtection="1" pivotButton="0" quotePrefix="0" xfId="0">
      <alignment horizontal="left" vertical="top" wrapText="1"/>
      <protection locked="0" hidden="0"/>
    </xf>
    <xf numFmtId="0" fontId="4" fillId="2" borderId="1" applyAlignment="1" applyProtection="1" pivotButton="0" quotePrefix="0" xfId="0">
      <alignment horizontal="left" vertical="top" wrapText="1"/>
      <protection locked="0" hidden="0"/>
    </xf>
    <xf numFmtId="0" fontId="6" fillId="0" borderId="2" applyAlignment="1" pivotButton="0" quotePrefix="0" xfId="0">
      <alignment horizontal="left" vertical="bottom"/>
    </xf>
    <xf numFmtId="0" fontId="6" fillId="0" borderId="2" applyAlignment="1" pivotButton="0" quotePrefix="0" xfId="0">
      <alignment horizontal="right" vertical="bottom"/>
    </xf>
    <xf numFmtId="0" fontId="4" fillId="2" borderId="3" applyProtection="1" pivotButton="0" quotePrefix="0" xfId="0">
      <protection locked="0" hidden="0"/>
    </xf>
    <xf numFmtId="4" fontId="4" fillId="2" borderId="3" applyProtection="1" pivotButton="0" quotePrefix="0" xfId="0">
      <protection locked="0" hidden="0"/>
    </xf>
    <xf numFmtId="0" fontId="7" fillId="0" borderId="0" pivotButton="0" quotePrefix="0" xfId="0"/>
    <xf numFmtId="4" fontId="4" fillId="2" borderId="1" applyProtection="1" pivotButton="0" quotePrefix="0" xfId="0">
      <protection locked="0" hidden="0"/>
    </xf>
    <xf numFmtId="165" fontId="4" fillId="2" borderId="1" applyProtection="1" pivotButton="0" quotePrefix="0" xfId="0">
      <protection locked="0" hidden="0"/>
    </xf>
    <xf numFmtId="0" fontId="8" fillId="0" borderId="0" pivotButton="0" quotePrefix="0" xfId="0"/>
    <xf numFmtId="0" fontId="9" fillId="3" borderId="0" applyAlignment="1" pivotButton="0" quotePrefix="0" xfId="0">
      <alignment horizontal="center" vertical="center" wrapText="1"/>
    </xf>
    <xf numFmtId="0" fontId="9" fillId="3" borderId="0" applyAlignment="1" pivotButton="0" quotePrefix="0" xfId="0">
      <alignment horizontal="right" vertical="center" wrapText="1"/>
    </xf>
    <xf numFmtId="49" fontId="4" fillId="2" borderId="3" applyProtection="1" pivotButton="0" quotePrefix="0" xfId="0">
      <protection locked="0" hidden="0"/>
    </xf>
    <xf numFmtId="0" fontId="4" fillId="2" borderId="3" applyAlignment="1" applyProtection="1" pivotButton="0" quotePrefix="0" xfId="0">
      <alignment horizontal="left" vertical="center" wrapText="1"/>
      <protection locked="0" hidden="0"/>
    </xf>
    <xf numFmtId="166" fontId="4" fillId="2" borderId="3" applyProtection="1" pivotButton="0" quotePrefix="0" xfId="0">
      <protection locked="0" hidden="0"/>
    </xf>
    <xf numFmtId="167" fontId="4" fillId="4" borderId="3" pivotButton="0" quotePrefix="0" xfId="0"/>
    <xf numFmtId="49" fontId="10" fillId="4" borderId="3" applyAlignment="1" pivotButton="0" quotePrefix="0" xfId="0">
      <alignment horizontal="left" vertical="center" wrapText="1"/>
    </xf>
    <xf numFmtId="49" fontId="4" fillId="5" borderId="3" applyProtection="1" pivotButton="0" quotePrefix="0" xfId="0">
      <protection locked="0" hidden="0"/>
    </xf>
    <xf numFmtId="0" fontId="4" fillId="5" borderId="3" applyProtection="1" pivotButton="0" quotePrefix="0" xfId="0">
      <protection locked="0" hidden="0"/>
    </xf>
    <xf numFmtId="0" fontId="4" fillId="5" borderId="3" applyAlignment="1" applyProtection="1" pivotButton="0" quotePrefix="0" xfId="0">
      <alignment horizontal="left" vertical="center" wrapText="1"/>
      <protection locked="0" hidden="0"/>
    </xf>
    <xf numFmtId="166" fontId="4" fillId="5" borderId="3" applyProtection="1" pivotButton="0" quotePrefix="0" xfId="0">
      <protection locked="0" hidden="0"/>
    </xf>
    <xf numFmtId="0" fontId="7" fillId="0" borderId="0" applyAlignment="1" pivotButton="0" quotePrefix="0" xfId="0">
      <alignment horizontal="right" vertical="center"/>
    </xf>
    <xf numFmtId="167" fontId="7" fillId="6" borderId="4" pivotButton="0" quotePrefix="0" xfId="0"/>
    <xf numFmtId="168" fontId="7" fillId="6" borderId="4" pivotButton="0" quotePrefix="0" xfId="0"/>
    <xf numFmtId="0" fontId="3" fillId="0" borderId="0" applyAlignment="1" pivotButton="0" quotePrefix="0" xfId="0">
      <alignment horizontal="right" vertical="center"/>
    </xf>
    <xf numFmtId="168" fontId="3" fillId="4" borderId="3" pivotButton="0" quotePrefix="0" xfId="0"/>
    <xf numFmtId="0" fontId="9" fillId="3" borderId="5" applyAlignment="1" pivotButton="0" quotePrefix="0" xfId="0">
      <alignment horizontal="center" vertical="center" wrapText="1"/>
    </xf>
    <xf numFmtId="0" fontId="9" fillId="3" borderId="5" applyAlignment="1" pivotButton="0" quotePrefix="0" xfId="0">
      <alignment horizontal="right" vertical="center" wrapText="1"/>
    </xf>
    <xf numFmtId="0" fontId="4" fillId="2" borderId="6" applyProtection="1" pivotButton="0" quotePrefix="0" xfId="0">
      <protection locked="0" hidden="0"/>
    </xf>
    <xf numFmtId="1" fontId="4" fillId="4" borderId="3" pivotButton="0" quotePrefix="0" xfId="0"/>
    <xf numFmtId="49" fontId="4" fillId="4" borderId="3" pivotButton="0" quotePrefix="0" xfId="0"/>
    <xf numFmtId="0" fontId="4" fillId="5" borderId="6" applyProtection="1" pivotButton="0" quotePrefix="0" xfId="0">
      <protection locked="0" hidden="0"/>
    </xf>
    <xf numFmtId="4" fontId="4" fillId="5" borderId="3" applyProtection="1" pivotButton="0" quotePrefix="0" xfId="0">
      <protection locked="0" hidden="0"/>
    </xf>
    <xf numFmtId="0" fontId="7" fillId="0" borderId="0" applyAlignment="1" pivotButton="0" quotePrefix="0" xfId="0">
      <alignment horizontal="right"/>
    </xf>
    <xf numFmtId="166" fontId="4" fillId="4" borderId="3" pivotButton="0" quotePrefix="0" xfId="0"/>
    <xf numFmtId="0" fontId="3" fillId="0" borderId="0" pivotButton="0" quotePrefix="0" xfId="0"/>
    <xf numFmtId="168" fontId="7" fillId="4" borderId="3" pivotButton="0" quotePrefix="0" xfId="0"/>
    <xf numFmtId="0" fontId="1" fillId="0" borderId="0" applyAlignment="1" pivotButton="0" quotePrefix="0" xfId="0">
      <alignment horizontal="left" vertical="center" wrapText="1"/>
    </xf>
    <xf numFmtId="0" fontId="3" fillId="0" borderId="0" applyAlignment="1" pivotButton="0" quotePrefix="0" xfId="0">
      <alignment indent="2"/>
    </xf>
    <xf numFmtId="168" fontId="4" fillId="4" borderId="3" pivotButton="0" quotePrefix="0" xfId="0"/>
    <xf numFmtId="0" fontId="11" fillId="6" borderId="0" pivotButton="0" quotePrefix="0" xfId="0"/>
    <xf numFmtId="168" fontId="11" fillId="6" borderId="4" pivotButton="0" quotePrefix="0" xfId="0"/>
    <xf numFmtId="0" fontId="1" fillId="6" borderId="0" applyAlignment="1" pivotButton="0" quotePrefix="0" xfId="0">
      <alignment horizontal="left" vertical="center" wrapText="1"/>
    </xf>
    <xf numFmtId="1" fontId="7" fillId="4" borderId="3" pivotButton="0" quotePrefix="0" xfId="0"/>
    <xf numFmtId="0" fontId="13" fillId="0" borderId="7" applyAlignment="1" pivotButton="0" quotePrefix="0" xfId="0">
      <alignment vertical="bottom"/>
    </xf>
    <xf numFmtId="0" fontId="4" fillId="0" borderId="7" pivotButton="0" quotePrefix="0" xfId="0"/>
    <xf numFmtId="0" fontId="1" fillId="0" borderId="8" applyAlignment="1" applyProtection="1" pivotButton="0" quotePrefix="0" xfId="0">
      <alignment horizontal="center" vertical="center" wrapText="1"/>
      <protection locked="0" hidden="0"/>
    </xf>
    <xf numFmtId="164" fontId="4" fillId="0" borderId="1" applyAlignment="1" applyProtection="1" pivotButton="0" quotePrefix="0" xfId="0">
      <alignment horizontal="left" vertical="top" wrapText="1"/>
      <protection locked="0" hidden="0"/>
    </xf>
    <xf numFmtId="0" fontId="4" fillId="0" borderId="0" applyProtection="1" pivotButton="0" quotePrefix="0" xfId="0">
      <protection locked="0" hidden="0"/>
    </xf>
    <xf numFmtId="0" fontId="4" fillId="0" borderId="1" applyAlignment="1" applyProtection="1" pivotButton="0" quotePrefix="0" xfId="0">
      <alignment horizontal="left" vertical="top" wrapText="1"/>
      <protection locked="0" hidden="0"/>
    </xf>
    <xf numFmtId="164" fontId="4" fillId="0" borderId="1" pivotButton="0" quotePrefix="0" xfId="0"/>
    <xf numFmtId="49" fontId="4" fillId="0" borderId="1" applyAlignment="1" applyProtection="1" pivotButton="0" quotePrefix="0" xfId="0">
      <alignment horizontal="left" vertical="top" wrapText="1"/>
      <protection locked="0" hidden="0"/>
    </xf>
    <xf numFmtId="0" fontId="4" fillId="0" borderId="1" applyAlignment="1" pivotButton="0" quotePrefix="0" xfId="0">
      <alignment horizontal="left" vertical="top" wrapText="1"/>
    </xf>
    <xf numFmtId="0" fontId="4" fillId="0" borderId="1" applyProtection="1" pivotButton="0" quotePrefix="0" xfId="0">
      <protection locked="0" hidden="0"/>
    </xf>
    <xf numFmtId="0" fontId="11" fillId="6" borderId="9" applyAlignment="1" pivotButton="0" quotePrefix="0" xfId="0">
      <alignment vertical="center"/>
    </xf>
    <xf numFmtId="0" fontId="4" fillId="6" borderId="9" pivotButton="0" quotePrefix="0" xfId="0"/>
    <xf numFmtId="168" fontId="14" fillId="6" borderId="9" applyAlignment="1" pivotButton="0" quotePrefix="0" xfId="0">
      <alignment vertical="center"/>
    </xf>
    <xf numFmtId="168" fontId="3" fillId="0" borderId="1" pivotButton="0" quotePrefix="0" xfId="0"/>
    <xf numFmtId="168" fontId="7" fillId="0" borderId="1" pivotButton="0" quotePrefix="0" xfId="0"/>
    <xf numFmtId="0" fontId="4" fillId="0" borderId="10" pivotButton="0" quotePrefix="0" xfId="0"/>
    <xf numFmtId="0" fontId="15" fillId="0" borderId="0" applyAlignment="1" pivotButton="0" quotePrefix="0" xfId="0">
      <alignment vertical="top"/>
    </xf>
    <xf numFmtId="0" fontId="15" fillId="0" borderId="0" pivotButton="0" quotePrefix="0" xfId="0"/>
    <xf numFmtId="0" fontId="1" fillId="0" borderId="0" applyAlignment="1" pivotButton="0" quotePrefix="0" xfId="0">
      <alignment horizontal="left" vertical="top" wrapText="1"/>
    </xf>
  </cellXfs>
  <cellStyles count="1">
    <cellStyle name="Normal" xfId="0" builtinId="0" hidden="0"/>
  </cellStyles>
  <dxfs count="2">
    <dxf>
      <font>
        <name val="Arial"/>
        <i val="1"/>
        <color rgb="009BA69F"/>
        <sz val="10"/>
      </font>
    </dxf>
    <dxf>
      <fill>
        <patternFill patternType="solid">
          <bgColor rgb="00FBE3E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comments/comment1.xml><?xml version="1.0" encoding="utf-8"?>
<comments xmlns="http://schemas.openxmlformats.org/spreadsheetml/2006/main">
  <authors>
    <author>Bidfident</author>
  </authors>
  <commentList>
    <comment ref="B6" authorId="0" shapeId="0">
      <text>
        <t>Your cost code, for example 09 100. Pick one from the Codes tab, or type your own. Optional.</t>
      </text>
    </comment>
    <comment ref="C6" authorId="0" shapeId="0">
      <text>
        <t>Groups lines, for example a floor or a phase. Optional.</t>
      </text>
    </comment>
    <comment ref="D6" authorId="0" shapeId="0">
      <text>
        <t>What the line is. Optional but useful.</t>
      </text>
    </comment>
    <comment ref="E6" authorId="0" shapeId="0">
      <text>
        <t>How much, in the unit next to it. Use a minus sign for a credit.</t>
      </text>
    </comment>
    <comment ref="F6" authorId="0" shapeId="0">
      <text>
        <t>For example m2, SF, LF, ea.</t>
      </text>
    </comment>
    <comment ref="G6" authorId="0" shapeId="0">
      <text>
        <t>Who does the work. Pick from your list on the Rates tab. Leave blank for the standard rate.</t>
      </text>
    </comment>
    <comment ref="H6" authorId="0" shapeId="0">
      <text>
        <t>Hours of work for one unit.</t>
      </text>
    </comment>
    <comment ref="I6" authorId="0" shapeId="0">
      <text>
        <t>Only if this one line has its own hourly rate. Leave blank to use the trade's rate. A typed 0 counts as a rate of 0.</t>
      </text>
    </comment>
    <comment ref="J6" authorId="0" shapeId="0">
      <text>
        <t>Material cost for one unit.</t>
      </text>
    </comment>
    <comment ref="K6" authorId="0" shapeId="0">
      <text>
        <t>Allowance for waste, for example 5 for 5%.</t>
      </text>
    </comment>
    <comment ref="L6" authorId="0" shapeId="0">
      <text>
        <t>Pick from your list on the Rates tab. Optional.</t>
      </text>
    </comment>
    <comment ref="M6" authorId="0" shapeId="0">
      <text>
        <t>A room or zone, for information. Optional.</t>
      </text>
    </comment>
    <comment ref="N6" authorId="0" shapeId="0">
      <text>
        <t>Only if the equipment runs for a different number of hours than the crew. Leave blank to use the crew's hours. A typed 0 counts as 0.</t>
      </text>
    </comment>
    <comment ref="O6" authorId="0" shapeId="0">
      <text>
        <t>Pick Yes to price the line but leave it out of every total, for example an option the owner has not decided on.</t>
      </text>
    </comment>
    <comment ref="P6" authorId="0" shapeId="0">
      <text>
        <t>Anything you want to remember about the line. Not used in any sum.</t>
      </text>
    </comment>
    <comment ref="Q6" authorId="0" shapeId="0">
      <text>
        <t>Quantity x hours per unit.</t>
      </text>
    </comment>
    <comment ref="R6" authorId="0" shapeId="0">
      <text>
        <t>The line's own rate if it has one, otherwise the trade's rate, otherwise the standard rate.</t>
      </text>
    </comment>
    <comment ref="S6" authorId="0" shapeId="0">
      <text>
        <t>Line hours x hourly rate, rounded to the cent.</t>
      </text>
    </comment>
    <comment ref="T6" authorId="0" shapeId="0">
      <text>
        <t>Quantity x material price x (1 + waste %), rounded to the cent.</t>
      </text>
    </comment>
    <comment ref="U6" authorId="0" shapeId="0">
      <text>
        <t>Hours x the equipment rate, rounded to the cent. The hours are the crew's unless you typed equipment hours.</t>
      </text>
    </comment>
    <comment ref="V6" authorId="0" shapeId="0">
      <text>
        <t>Labour + materials + equipment.</t>
      </text>
    </comment>
    <comment ref="W6" authorId="0" shapeId="0">
      <text>
        <t>Line total divided by the quantity, rounded to the cent. For information only.</t>
      </text>
    </comment>
    <comment ref="X6" authorId="0" shapeId="0">
      <text>
        <t>A plain note if something on the line needs a look.</t>
      </text>
    </comment>
    <comment ref="V69" authorId="0" shapeId="0">
      <text>
        <t>What the lines marked Excluded come to. For information only: it is added to nothing.</t>
      </text>
    </comment>
  </commentList>
</comments>
</file>

<file path=xl/comments/comment2.xml><?xml version="1.0" encoding="utf-8"?>
<comments xmlns="http://schemas.openxmlformats.org/spreadsheetml/2006/main">
  <authors>
    <author>Bidfident</author>
  </authors>
  <commentList>
    <comment ref="C6" authorId="0" shapeId="0">
      <text>
        <t>Type a name to start a package, for example Firestopping.</t>
      </text>
    </comment>
    <comment ref="D6" authorId="0" shapeId="0">
      <text>
        <t>Leave blank or Yes to count the package. No leaves it out of the bid but keeps its figures.</t>
      </text>
    </comment>
    <comment ref="M6" authorId="0" shapeId="0">
      <text>
        <t>Leave blank to carry the lowest quote. Type 1, 2, 3 or 4 to carry that quote instead.</t>
      </text>
    </comment>
    <comment ref="N6" authorId="0" shapeId="0">
      <text>
        <t>Carried only when there are no quotes yet.</t>
      </text>
    </comment>
    <comment ref="P6" authorId="0" shapeId="0">
      <text>
        <t>The lowest quote above zero.</t>
      </text>
    </comment>
    <comment ref="Q6" authorId="0" shapeId="0">
      <text>
        <t>Which quote is carried (1 to 4). The lowest unless you picked another.</t>
      </text>
    </comment>
    <comment ref="S6" authorId="0" shapeId="0">
      <text>
        <t>The carried quote, or the allowance when there are no quotes.</t>
      </text>
    </comment>
    <comment ref="T6" authorId="0" shapeId="0">
      <text>
        <t>What goes into the bid: the amount, or 0 if the package is switched off.</t>
      </text>
    </comment>
  </commentList>
</comments>
</file>

<file path=xl/comments/comment3.xml><?xml version="1.0" encoding="utf-8"?>
<comments xmlns="http://schemas.openxmlformats.org/spreadsheetml/2006/main">
  <authors>
    <author>Bidfident</author>
  </authors>
  <commentList>
    <comment ref="D6" authorId="0" shapeId="0">
      <text>
        <t>wk = per week, mo = per month, day, hr, LS = lump sum, ea = each.</t>
      </text>
    </comment>
    <comment ref="E6" authorId="0" shapeId="0">
      <text>
        <t>Yes makes a weekly (wk) or monthly (mo) item follow the job length on the Rates tab. Other units ignore it.</t>
      </text>
    </comment>
    <comment ref="F6" authorId="0" shapeId="0">
      <text>
        <t>How many, when the item does not follow the job length.</t>
      </text>
    </comment>
    <comment ref="H6" authorId="0" shapeId="0">
      <text>
        <t>The quantity that is used: the job length (in weeks, or in months = weeks divided by 52 over 12) for items that follow it, otherwise what you typed.</t>
      </text>
    </comment>
    <comment ref="I6" authorId="0" shapeId="0">
      <text>
        <t>Quantity used x rate, rounded to the cent.</t>
      </text>
    </comment>
  </commentList>
</comments>
</file>

<file path=xl/comments/comment4.xml><?xml version="1.0" encoding="utf-8"?>
<comments xmlns="http://schemas.openxmlformats.org/spreadsheetml/2006/main">
  <authors>
    <author>Bidfident</author>
  </authors>
  <commentList>
    <comment ref="D2" authorId="0" shapeId="0">
      <text>
        <t>Delete these words and add your logo: Insert, then Pictures. Keep it inside this box so the page still prints on one sheet.</t>
      </text>
    </comment>
    <comment ref="C3" authorId="0" shapeId="0">
      <text>
        <t>This page goes to your customer, so its boxes are white, not yellow. Type in the boxes down the page; the job and the price come from the other tabs. Print it or save it as a PDF.</t>
      </text>
    </comment>
    <comment ref="C18" authorId="0" shapeId="0">
      <text>
        <t>From the Rates tab.</t>
      </text>
    </comment>
    <comment ref="C19" authorId="0" shapeId="0">
      <text>
        <t>From the Rates tab.</t>
      </text>
    </comment>
    <comment ref="C20" authorId="0" shapeId="0">
      <text>
        <t>From the Rates tab.</t>
      </text>
    </comment>
    <comment ref="D31" authorId="0" shapeId="0">
      <text>
        <t>The price is worked out on the Bid summary tab and cannot be typed over here.</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bidfident.com/ca/for/renovation-and-home-builders/additions/?utm_source=spreadsheet&amp;utm_medium=excel&amp;utm_campaign=additions-ca&amp;utm_content=brand&amp;v=0.1" TargetMode="External" Id="rId1"/><Relationship Type="http://schemas.openxmlformats.org/officeDocument/2006/relationships/hyperlink" Target="https://bidfident.com/ca/for/renovation-and-home-builders/additions/?utm_source=spreadsheet&amp;utm_medium=excel&amp;utm_campaign=additions-ca&amp;utm_content=version&amp;v=0.1" TargetMode="External" Id="rId2"/><Relationship Type="http://schemas.openxmlformats.org/officeDocument/2006/relationships/hyperlink" Target="https://bidfident.com/app/?from=ca.additions&amp;utm_source=spreadsheet&amp;utm_medium=excel&amp;utm_campaign=additions-ca&amp;utm_content=start&amp;v=0.1" TargetMode="External" Id="rId3"/><Relationship Type="http://schemas.openxmlformats.org/officeDocument/2006/relationships/hyperlink" Target="https://bidfident.com/app/?from=ca.additions&amp;utm_source=spreadsheet&amp;utm_medium=excel&amp;utm_campaign=additions-ca&amp;utm_content=start&amp;v=0.1" TargetMode="External" Id="rId4"/></Relationships>
</file>

<file path=xl/worksheets/_rels/sheet2.xml.rels><Relationships xmlns="http://schemas.openxmlformats.org/package/2006/relationships"><Relationship Type="http://schemas.openxmlformats.org/officeDocument/2006/relationships/hyperlink" Target="https://bidfident.com/ca/for/renovation-and-home-builders/additions/?utm_source=spreadsheet&amp;utm_medium=excel&amp;utm_campaign=additions-ca&amp;utm_content=brand&amp;v=0.1" TargetMode="External" Id="rId1"/></Relationships>
</file>

<file path=xl/worksheets/_rels/sheet3.xml.rels><Relationships xmlns="http://schemas.openxmlformats.org/package/2006/relationships"><Relationship Type="http://schemas.openxmlformats.org/officeDocument/2006/relationships/hyperlink" Target="https://bidfident.com/ca/for/renovation-and-home-builders/additions/?utm_source=spreadsheet&amp;utm_medium=excel&amp;utm_campaign=additions-ca&amp;utm_content=brand&amp;v=0.1"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hyperlink" Target="https://bidfident.com/ca/for/renovation-and-home-builders/additions/?utm_source=spreadsheet&amp;utm_medium=excel&amp;utm_campaign=additions-ca&amp;utm_content=brand&amp;v=0.1" TargetMode="Externa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5.xml.rels><Relationships xmlns="http://schemas.openxmlformats.org/package/2006/relationships"><Relationship Type="http://schemas.openxmlformats.org/officeDocument/2006/relationships/hyperlink" Target="https://bidfident.com/ca/for/renovation-and-home-builders/additions/?utm_source=spreadsheet&amp;utm_medium=excel&amp;utm_campaign=additions-ca&amp;utm_content=brand&amp;v=0.1" TargetMode="Externa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6.xml.rels><Relationships xmlns="http://schemas.openxmlformats.org/package/2006/relationships"><Relationship Type="http://schemas.openxmlformats.org/officeDocument/2006/relationships/hyperlink" Target="https://bidfident.com/ca/for/renovation-and-home-builders/additions/?utm_source=spreadsheet&amp;utm_medium=excel&amp;utm_campaign=additions-ca&amp;utm_content=brand&amp;v=0.1" TargetMode="External" Id="rId1"/><Relationship Type="http://schemas.openxmlformats.org/officeDocument/2006/relationships/hyperlink" Target="https://bidfident.com/app/?from=ca.additions&amp;utm_source=spreadsheet&amp;utm_medium=excel&amp;utm_campaign=additions-ca&amp;utm_content=summary&amp;v=0.1" TargetMode="External" Id="rId2"/><Relationship Type="http://schemas.openxmlformats.org/officeDocument/2006/relationships/hyperlink" Target="https://bidfident.com/app/?from=ca.additions&amp;utm_source=spreadsheet&amp;utm_medium=excel&amp;utm_campaign=additions-ca&amp;utm_content=summary&amp;v=0.1" TargetMode="External" Id="rId3"/></Relationships>
</file>

<file path=xl/worksheets/_rels/sheet7.xml.rels><Relationships xmlns="http://schemas.openxmlformats.org/package/2006/relationships"><Relationship Type="http://schemas.openxmlformats.org/officeDocument/2006/relationships/hyperlink" Target="https://bidfident.com/ca/?utm_source=spreadsheet&amp;utm_medium=excel&amp;utm_campaign=additions-ca&amp;utm_content=quote&amp;v=0.1" TargetMode="Externa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8.xml.rels><Relationships xmlns="http://schemas.openxmlformats.org/package/2006/relationships"><Relationship Type="http://schemas.openxmlformats.org/officeDocument/2006/relationships/hyperlink" Target="https://bidfident.com/ca/for/renovation-and-home-builders/additions/?utm_source=spreadsheet&amp;utm_medium=excel&amp;utm_campaign=additions-ca&amp;utm_content=brand&amp;v=0.1" TargetMode="External" Id="rId1"/></Relationships>
</file>

<file path=xl/worksheets/sheet1.xml><?xml version="1.0" encoding="utf-8"?>
<worksheet xmlns="http://schemas.openxmlformats.org/spreadsheetml/2006/main">
  <sheetPr>
    <tabColor rgb="00D9520A"/>
    <outlinePr summaryBelow="1" summaryRight="1"/>
    <pageSetUpPr fitToPage="1"/>
  </sheetPr>
  <dimension ref="B1:C31"/>
  <sheetViews>
    <sheetView showGridLines="0" showRowColHeaders="0" zoomScale="100" workbookViewId="0">
      <selection activeCell="A1" sqref="A1"/>
    </sheetView>
  </sheetViews>
  <sheetFormatPr baseColWidth="8" defaultRowHeight="15"/>
  <cols>
    <col width="3" customWidth="1" min="1" max="1"/>
    <col width="28" customWidth="1" min="2" max="2"/>
    <col width="72" customWidth="1" min="3" max="3"/>
  </cols>
  <sheetData>
    <row r="1">
      <c r="B1" s="1" t="inlineStr">
        <is>
          <t>Free estimating spreadsheet from Bidfident</t>
        </is>
      </c>
    </row>
    <row r="2">
      <c r="B2" s="2" t="inlineStr">
        <is>
          <t>Additions: estimate</t>
        </is>
      </c>
    </row>
    <row r="3">
      <c r="B3" s="3" t="inlineStr">
        <is>
          <t>Canada version, blank copy</t>
        </is>
      </c>
    </row>
    <row r="4">
      <c r="B4" s="1" t="inlineStr">
        <is>
          <t>Version 0.1, October 2026. The latest copy is at bidfident.com.</t>
        </is>
      </c>
    </row>
    <row r="6" ht="20" customHeight="1">
      <c r="B6" s="4" t="inlineStr">
        <is>
          <t>What this is</t>
        </is>
      </c>
      <c r="C6" s="5" t="n"/>
    </row>
    <row r="7" ht="60" customHeight="1">
      <c r="B7" s="6" t="inlineStr"/>
      <c r="C7" s="7" t="inlineStr">
        <is>
          <t>A ready-to-use estimating spreadsheet for additions. Price your work line by line, compare subtrade quotes, add your running costs and profit, and get a bid total that adds up to the cent. Every figure is worked out by a formula, so change a rate or a quantity and everything follows.</t>
        </is>
      </c>
    </row>
    <row r="8" ht="46" customHeight="1">
      <c r="B8" s="6" t="inlineStr">
        <is>
          <t>This copy</t>
        </is>
      </c>
      <c r="C8" s="7" t="inlineStr">
        <is>
          <t>This is the blank copy. The trades and equipment on the Rates tab are suggestions: rename them and type your own rates. The worked-example copy shows the same layout filled in with a made-up job.</t>
        </is>
      </c>
    </row>
    <row r="10" ht="20" customHeight="1">
      <c r="B10" s="4" t="inlineStr">
        <is>
          <t>How to use it, in five steps</t>
        </is>
      </c>
      <c r="C10" s="5" t="n"/>
    </row>
    <row r="11" ht="32" customHeight="1">
      <c r="B11" s="8" t="inlineStr">
        <is>
          <t>1  Rates</t>
        </is>
      </c>
      <c r="C11" s="7" t="inlineStr">
        <is>
          <t>Type your hourly rates for each trade and each piece of equipment, the job length in weeks, and your percentages (contingency, fee, bonding, insurance, GST).</t>
        </is>
      </c>
    </row>
    <row r="12" ht="60" customHeight="1">
      <c r="B12" s="8" t="inlineStr">
        <is>
          <t>2  Estimate</t>
        </is>
      </c>
      <c r="C12" s="7" t="inlineStr">
        <is>
          <t>One row for each line of work. Type the quantity, the hours each unit takes and what the materials cost. Pick the trade and equipment from the lists, and a cost code from the Codes tab, or type your own. Mark a line Excluded to price it without counting it, for example an option. A line that needs a look turns pink.</t>
        </is>
      </c>
    </row>
    <row r="13" ht="46" customHeight="1">
      <c r="B13" s="8" t="inlineStr">
        <is>
          <t>3  Subtrades and overhead</t>
        </is>
      </c>
      <c r="C13" s="7" t="inlineStr">
        <is>
          <t>On the Subtrades tab, type the quotes you have for each package. The lowest is carried unless you pick another. On the Overhead tab, add running costs; weekly and monthly ones follow the job length.</t>
        </is>
      </c>
    </row>
    <row r="14" ht="32" customHeight="1">
      <c r="B14" s="8" t="inlineStr">
        <is>
          <t>4  Bid summary</t>
        </is>
      </c>
      <c r="C14" s="7" t="inlineStr">
        <is>
          <t>Your bid total, worked out in order: direct cost, contingency, fee, bonding, insurance. Nothing to type here.</t>
        </is>
      </c>
    </row>
    <row r="15" ht="32" customHeight="1">
      <c r="B15" s="8" t="inlineStr">
        <is>
          <t>5  Quote</t>
        </is>
      </c>
      <c r="C15" s="7" t="inlineStr">
        <is>
          <t>A one-page quote to send to your customer. Type your details, the scope and what is not included; the price comes from the Bid summary tab. Print it or save it as a PDF.</t>
        </is>
      </c>
    </row>
    <row r="17" ht="20" customHeight="1">
      <c r="B17" s="4" t="inlineStr">
        <is>
          <t>Which cells are which</t>
        </is>
      </c>
      <c r="C17" s="5" t="n"/>
    </row>
    <row r="18">
      <c r="B18" s="9" t="inlineStr">
        <is>
          <t>Yellow</t>
        </is>
      </c>
      <c r="C18" s="7" t="inlineStr">
        <is>
          <t>You type here.</t>
        </is>
      </c>
    </row>
    <row r="19" ht="18" customHeight="1">
      <c r="B19" s="10" t="inlineStr">
        <is>
          <t>Grey</t>
        </is>
      </c>
      <c r="C19" s="7" t="inlineStr">
        <is>
          <t>Worked out for you. These cells are locked so a formula cannot be typed over by accident.</t>
        </is>
      </c>
    </row>
    <row r="21" ht="20" customHeight="1">
      <c r="B21" s="4" t="inlineStr">
        <is>
          <t>How the figures are worked out</t>
        </is>
      </c>
      <c r="C21" s="5" t="n"/>
    </row>
    <row r="22" ht="116" customHeight="1">
      <c r="B22" s="6" t="inlineStr"/>
      <c r="C22" s="7" t="inlineStr">
        <is>
          <t>Labour = hours x hourly rate. Materials = quantity x price x (1 + waste %). Equipment = hours x its rate. Each of those is rounded to the cent, half up, and a line is their sum. Quantities, hours and rates are never rounded, and totals add up the rounded amounts, so every column adds up exactly.
Then: direct cost = own work + subtrades + overhead. Contingency is a percentage of the direct cost, fee of direct cost plus contingency. Bonding and insurance are each a percentage of the subtotal before them (not of each other). GST is shown beside the bid total and is not part of it.</t>
        </is>
      </c>
    </row>
    <row r="24" ht="20" customHeight="1">
      <c r="B24" s="4" t="inlineStr">
        <is>
          <t>Good to know</t>
        </is>
      </c>
      <c r="C24" s="5" t="n"/>
    </row>
    <row r="25" ht="46" customHeight="1">
      <c r="B25" s="6" t="inlineStr">
        <is>
          <t>Locked cells</t>
        </is>
      </c>
      <c r="C25" s="7" t="inlineStr">
        <is>
          <t>Only the yellow cells, and the boxes on the Quote, can be typed in. To change a formula, unprotect the sheet. In Excel: Review, then Unprotect Sheet (there is no password). In Google Sheets: Data, then Protect sheets and ranges, then remove the protection.</t>
        </is>
      </c>
    </row>
    <row r="26" ht="32" customHeight="1">
      <c r="B26" s="6" t="inlineStr">
        <is>
          <t>Room</t>
        </is>
      </c>
      <c r="C26" s="7" t="inlineStr">
        <is>
          <t>There is room for 60 lines, 8 packages and 12 running costs. For a bigger job, use a second copy for part of the work.</t>
        </is>
      </c>
    </row>
    <row r="27" ht="32" customHeight="1">
      <c r="B27" s="6" t="inlineStr">
        <is>
          <t>Check before you send</t>
        </is>
      </c>
      <c r="C27" s="7" t="inlineStr">
        <is>
          <t>This is a tool for your own estimating. Check every figure before you send a bid. Free to use for your own bids; please do not resell it.</t>
        </is>
      </c>
    </row>
    <row r="29" ht="20" customHeight="1">
      <c r="B29" s="4" t="inlineStr">
        <is>
          <t>When your spreadsheet gets heavy</t>
        </is>
      </c>
      <c r="C29" s="5" t="n"/>
    </row>
    <row r="30" ht="60" customHeight="1">
      <c r="B30" s="6" t="inlineStr"/>
      <c r="C30" s="7" t="inlineStr">
        <is>
          <t>If you end up with lots of bids, changing rates, or more than one person working on them, Bidfident does the same sums on a page, keeps every bid with its saved versions, and totals by cost code and area. You can try it on an example job first. It can read the Estimate tab of this spreadsheet, so your lines come across.</t>
        </is>
      </c>
    </row>
    <row r="31" ht="24" customHeight="1">
      <c r="B31" s="11" t="inlineStr">
        <is>
          <t>See Bidfident</t>
        </is>
      </c>
      <c r="C31" s="12" t="inlineStr">
        <is>
          <t>bidfident.com/ca</t>
        </is>
      </c>
    </row>
  </sheetData>
  <sheetProtection selectLockedCells="0" selectUnlockedCells="0" sheet="1" objects="0" insertRows="1" insertHyperlinks="1" autoFilter="1" scenarios="0" formatColumns="0" deleteColumns="1" insertColumns="1" pivotTables="1" deleteRows="1" formatCells="1" formatRows="0" sort="1"/>
  <hyperlinks>
    <hyperlink xmlns:r="http://schemas.openxmlformats.org/officeDocument/2006/relationships" ref="B1" r:id="rId1"/>
    <hyperlink xmlns:r="http://schemas.openxmlformats.org/officeDocument/2006/relationships" ref="B4" r:id="rId2"/>
    <hyperlink xmlns:r="http://schemas.openxmlformats.org/officeDocument/2006/relationships" ref="B31" r:id="rId3"/>
    <hyperlink xmlns:r="http://schemas.openxmlformats.org/officeDocument/2006/relationships" ref="C31" r:id="rId4"/>
  </hyperlinks>
  <printOptions horizontalCentered="1"/>
  <pageMargins left="0.75" right="0.75" top="1" bottom="1" header="0.5" footer="0.5"/>
  <pageSetup orientation="portrait" fitToHeight="1" fitToWidth="1"/>
  <headerFooter>
    <oddHeader>&amp;L&amp;A&amp;RPage &amp;P of &amp;N</oddHeader>
    <oddFooter>&amp;CFree estimating spreadsheet from Bidfident</oddFooter>
    <evenHeader/>
    <evenFooter/>
    <firstHeader/>
    <firstFooter/>
  </headerFooter>
</worksheet>
</file>

<file path=xl/worksheets/sheet2.xml><?xml version="1.0" encoding="utf-8"?>
<worksheet xmlns="http://schemas.openxmlformats.org/spreadsheetml/2006/main">
  <sheetPr>
    <tabColor rgb="00D4A72C"/>
    <outlinePr summaryBelow="1" summaryRight="1"/>
    <pageSetUpPr fitToPage="1"/>
  </sheetPr>
  <dimension ref="A1:D39"/>
  <sheetViews>
    <sheetView showGridLines="0" zoomScale="100" workbookViewId="0">
      <selection activeCell="C6" sqref="C6"/>
    </sheetView>
  </sheetViews>
  <sheetFormatPr baseColWidth="8" defaultRowHeight="15"/>
  <cols>
    <col width="2" customWidth="1" min="1" max="1"/>
    <col width="40" customWidth="1" min="2" max="2"/>
    <col width="34" customWidth="1" min="3" max="3"/>
    <col width="60" customWidth="1" min="4" max="4"/>
  </cols>
  <sheetData>
    <row r="1">
      <c r="B1" s="1" t="inlineStr">
        <is>
          <t>Free estimating spreadsheet from Bidfident</t>
        </is>
      </c>
    </row>
    <row r="2">
      <c r="B2" s="13" t="inlineStr">
        <is>
          <t>Rates and job details</t>
        </is>
      </c>
    </row>
    <row r="3" ht="36" customHeight="1">
      <c r="B3" s="14" t="inlineStr">
        <is>
          <t>Type your rates here once. Every line on the Estimate tab picks them up, so changing a rate here changes the whole bid. Yellow cells are for you.</t>
        </is>
      </c>
    </row>
    <row r="4" ht="6" customHeight="1"/>
    <row r="5" ht="20" customHeight="1">
      <c r="B5" s="4" t="inlineStr">
        <is>
          <t>Job details</t>
        </is>
      </c>
      <c r="C5" s="5" t="n"/>
      <c r="D5" s="5" t="n"/>
    </row>
    <row r="6" ht="16.5" customHeight="1">
      <c r="B6" s="15" t="inlineStr">
        <is>
          <t>Job name</t>
        </is>
      </c>
      <c r="C6" s="16" t="n"/>
      <c r="D6" s="17" t="inlineStr">
        <is>
          <t>Shown on the Bid summary tab.</t>
        </is>
      </c>
    </row>
    <row r="7" ht="16.5" customHeight="1">
      <c r="B7" s="15" t="inlineStr">
        <is>
          <t>Location</t>
        </is>
      </c>
      <c r="C7" s="16" t="n"/>
      <c r="D7" s="17" t="inlineStr"/>
    </row>
    <row r="8" ht="16.5" customHeight="1">
      <c r="B8" s="15" t="inlineStr">
        <is>
          <t>Bid due</t>
        </is>
      </c>
      <c r="C8" s="18" t="n"/>
      <c r="D8" s="17" t="inlineStr"/>
    </row>
    <row r="9" ht="16.5" customHeight="1">
      <c r="B9" s="15" t="inlineStr">
        <is>
          <t>Job length (weeks)</t>
        </is>
      </c>
      <c r="C9" s="19" t="n"/>
      <c r="D9" s="17" t="inlineStr">
        <is>
          <t>Weekly and monthly items on the Overhead tab follow this.</t>
        </is>
      </c>
    </row>
    <row r="10"/>
    <row r="11" ht="20" customHeight="1">
      <c r="B11" s="4" t="inlineStr">
        <is>
          <t>Labour rates</t>
        </is>
      </c>
      <c r="C11" s="5" t="n"/>
      <c r="D11" s="5" t="n"/>
    </row>
    <row r="12" ht="18" customHeight="1">
      <c r="B12" s="20" t="inlineStr">
        <is>
          <t>Trade</t>
        </is>
      </c>
      <c r="C12" s="21" t="inlineStr">
        <is>
          <t>Rate per hour ($)</t>
        </is>
      </c>
      <c r="D12" s="1" t="inlineStr">
        <is>
          <t>Pick the trade by this name in the Trade column on the Estimate tab.</t>
        </is>
      </c>
    </row>
    <row r="13" ht="16.5" customHeight="1">
      <c r="B13" s="22" t="inlineStr">
        <is>
          <t>Framing carpenter</t>
        </is>
      </c>
      <c r="C13" s="23" t="n"/>
    </row>
    <row r="14" ht="16.5" customHeight="1">
      <c r="B14" s="22" t="inlineStr">
        <is>
          <t>Concrete form carpenter</t>
        </is>
      </c>
      <c r="C14" s="23" t="n"/>
    </row>
    <row r="15" ht="16.5" customHeight="1">
      <c r="B15" s="22" t="inlineStr">
        <is>
          <t>Concrete finisher</t>
        </is>
      </c>
      <c r="C15" s="23" t="n"/>
    </row>
    <row r="16" ht="16.5" customHeight="1">
      <c r="B16" s="22" t="inlineStr">
        <is>
          <t>Finish carpenter</t>
        </is>
      </c>
      <c r="C16" s="23" t="n"/>
    </row>
    <row r="17" ht="16.5" customHeight="1">
      <c r="B17" s="22" t="inlineStr">
        <is>
          <t>General labourer</t>
        </is>
      </c>
      <c r="C17" s="23" t="n"/>
    </row>
    <row r="18" ht="16.5" customHeight="1">
      <c r="B18" s="22" t="n"/>
      <c r="C18" s="23" t="n"/>
    </row>
    <row r="19" ht="16.5" customHeight="1">
      <c r="B19" s="22" t="n"/>
      <c r="C19" s="23" t="n"/>
    </row>
    <row r="20" ht="16.5" customHeight="1">
      <c r="B20" s="22" t="n"/>
      <c r="C20" s="23" t="n"/>
    </row>
    <row r="21" ht="16.5" customHeight="1">
      <c r="B21" s="22" t="n"/>
      <c r="C21" s="23" t="n"/>
    </row>
    <row r="22" ht="16.5" customHeight="1">
      <c r="B22" s="22" t="n"/>
      <c r="C22" s="23" t="n"/>
    </row>
    <row r="23">
      <c r="B23" s="24" t="inlineStr">
        <is>
          <t>Standard rate (lines with no trade picked)</t>
        </is>
      </c>
      <c r="C23" s="25" t="n"/>
      <c r="D23" s="1" t="inlineStr">
        <is>
          <t>Used for a line that has hours but no trade, or a trade that is not on this list.</t>
        </is>
      </c>
    </row>
    <row r="24"/>
    <row r="25" ht="20" customHeight="1">
      <c r="B25" s="4" t="inlineStr">
        <is>
          <t>Equipment rates</t>
        </is>
      </c>
      <c r="C25" s="5" t="n"/>
      <c r="D25" s="5" t="n"/>
    </row>
    <row r="26" ht="18" customHeight="1">
      <c r="B26" s="20" t="inlineStr">
        <is>
          <t>Equipment</t>
        </is>
      </c>
      <c r="C26" s="21" t="inlineStr">
        <is>
          <t>Rate per hour ($)</t>
        </is>
      </c>
      <c r="D26" s="1" t="inlineStr">
        <is>
          <t>Pick it by this name in the Equipment column on the Estimate tab.</t>
        </is>
      </c>
    </row>
    <row r="27" ht="16.5" customHeight="1">
      <c r="B27" s="22" t="inlineStr">
        <is>
          <t>Boom truck</t>
        </is>
      </c>
      <c r="C27" s="23" t="n"/>
    </row>
    <row r="28" ht="16.5" customHeight="1">
      <c r="B28" s="22" t="inlineStr">
        <is>
          <t>Concrete pump</t>
        </is>
      </c>
      <c r="C28" s="23" t="n"/>
    </row>
    <row r="29" ht="16.5" customHeight="1">
      <c r="B29" s="22" t="inlineStr">
        <is>
          <t>Telehandler</t>
        </is>
      </c>
      <c r="C29" s="23" t="n"/>
    </row>
    <row r="30" ht="16.5" customHeight="1">
      <c r="B30" s="22" t="n"/>
      <c r="C30" s="23" t="n"/>
    </row>
    <row r="31" ht="16.5" customHeight="1">
      <c r="B31" s="22" t="n"/>
      <c r="C31" s="23" t="n"/>
    </row>
    <row r="32" ht="16.5" customHeight="1">
      <c r="B32" s="22" t="n"/>
      <c r="C32" s="23" t="n"/>
    </row>
    <row r="33"/>
    <row r="34" ht="20" customHeight="1">
      <c r="B34" s="4" t="inlineStr">
        <is>
          <t>Percentages (type 3 for 3%)</t>
        </is>
      </c>
      <c r="C34" s="5" t="n"/>
      <c r="D34" s="5" t="n"/>
    </row>
    <row r="35" ht="16.5" customHeight="1">
      <c r="B35" s="15" t="inlineStr">
        <is>
          <t>Contingency (%)</t>
        </is>
      </c>
      <c r="C35" s="26" t="n"/>
      <c r="D35" s="1" t="inlineStr">
        <is>
          <t>Added to the direct cost, for what you cannot yet see.</t>
        </is>
      </c>
    </row>
    <row r="36" ht="16.5" customHeight="1">
      <c r="B36" s="15" t="inlineStr">
        <is>
          <t>Fee (%)</t>
        </is>
      </c>
      <c r="C36" s="26" t="n"/>
      <c r="D36" s="1" t="inlineStr">
        <is>
          <t>Your profit, added to the direct cost plus contingency.</t>
        </is>
      </c>
    </row>
    <row r="37" ht="16.5" customHeight="1">
      <c r="B37" s="15" t="inlineStr">
        <is>
          <t>Bonding (%)</t>
        </is>
      </c>
      <c r="C37" s="26" t="n"/>
      <c r="D37" s="1" t="inlineStr">
        <is>
          <t>Taken from the subtotal. Leave at 0 if you are not bonded.</t>
        </is>
      </c>
    </row>
    <row r="38" ht="16.5" customHeight="1">
      <c r="B38" s="15" t="inlineStr">
        <is>
          <t>Insurance (%)</t>
        </is>
      </c>
      <c r="C38" s="26" t="n"/>
      <c r="D38" s="1" t="inlineStr">
        <is>
          <t>Taken from the same subtotal as bonding, not from each other.</t>
        </is>
      </c>
    </row>
    <row r="39" ht="16.5" customHeight="1">
      <c r="B39" s="15" t="inlineStr">
        <is>
          <t>GST (%)</t>
        </is>
      </c>
      <c r="C39" s="26" t="n"/>
      <c r="D39" s="1" t="inlineStr">
        <is>
          <t>Shown for reference, apart from the bid total.</t>
        </is>
      </c>
    </row>
  </sheetData>
  <sheetProtection selectLockedCells="0" selectUnlockedCells="0" sheet="1" objects="0" insertRows="1" insertHyperlinks="1" autoFilter="1" scenarios="0" formatColumns="0" deleteColumns="1" insertColumns="1" pivotTables="1" deleteRows="1" formatCells="1" formatRows="0" sort="1"/>
  <mergeCells count="1">
    <mergeCell ref="B3:C3"/>
  </mergeCells>
  <dataValidations count="4">
    <dataValidation sqref="C9" showDropDown="0" showInputMessage="0" showErrorMessage="1" allowBlank="1" errorTitle="Numbers only" error="Type the number of weeks, for example 12." type="decimal" operator="greaterThanOrEqual">
      <formula1>0</formula1>
    </dataValidation>
    <dataValidation sqref="C13:C23" showDropDown="0" showInputMessage="0" showErrorMessage="1" allowBlank="1" errorTitle="Numbers only" error="Type a rate per hour, 0 or more." type="decimal" operator="greaterThanOrEqual">
      <formula1>0</formula1>
    </dataValidation>
    <dataValidation sqref="C27:C32" showDropDown="0" showInputMessage="0" showErrorMessage="1" allowBlank="1" errorTitle="Numbers only" error="Type a rate per hour, 0 or more." type="decimal" operator="greaterThanOrEqual">
      <formula1>0</formula1>
    </dataValidation>
    <dataValidation sqref="C35:C39" showDropDown="0" showInputMessage="0" showErrorMessage="1" allowBlank="1" errorTitle="Numbers only" error="Type a percentage as a number, for example 3 for 3%."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bidfident.com/ca</oddFooter>
    <evenHeader/>
    <evenFooter/>
    <firstHeader/>
    <firstFooter/>
  </headerFooter>
</worksheet>
</file>

<file path=xl/worksheets/sheet3.xml><?xml version="1.0" encoding="utf-8"?>
<worksheet xmlns="http://schemas.openxmlformats.org/spreadsheetml/2006/main">
  <sheetPr>
    <tabColor rgb="00D4A72C"/>
    <outlinePr summaryBelow="1" summaryRight="1"/>
    <pageSetUpPr fitToPage="1"/>
  </sheetPr>
  <dimension ref="A1:X69"/>
  <sheetViews>
    <sheetView showGridLines="0" zoomScale="100" workbookViewId="0">
      <pane xSplit="4" ySplit="6" topLeftCell="E7" activePane="bottomRight" state="frozen"/>
      <selection pane="topRight"/>
      <selection pane="bottomLeft"/>
      <selection pane="bottomRight" activeCell="D7" sqref="D7"/>
    </sheetView>
  </sheetViews>
  <sheetFormatPr baseColWidth="8" defaultRowHeight="15"/>
  <cols>
    <col width="2" customWidth="1" min="1" max="1"/>
    <col width="11" customWidth="1" min="2" max="2"/>
    <col width="20" customWidth="1" min="3" max="3"/>
    <col width="50" customWidth="1" min="4" max="4"/>
    <col width="9" customWidth="1" min="5" max="5"/>
    <col width="7" customWidth="1" min="6" max="6"/>
    <col width="20" customWidth="1" min="7" max="7"/>
    <col width="9" customWidth="1" min="8" max="8"/>
    <col width="10" customWidth="1" min="9" max="9"/>
    <col width="10" customWidth="1" min="10" max="10"/>
    <col width="8" customWidth="1" min="11" max="11"/>
    <col width="20" customWidth="1" min="12" max="12"/>
    <col width="15" customWidth="1" min="13" max="13"/>
    <col width="10" customWidth="1" min="14" max="14"/>
    <col width="9" customWidth="1" min="15" max="15"/>
    <col width="24" customWidth="1" min="16" max="16"/>
    <col width="10" customWidth="1" min="17" max="17"/>
    <col width="10" customWidth="1" min="18" max="18"/>
    <col width="13" customWidth="1" min="19" max="19"/>
    <col width="13" customWidth="1" min="20" max="20"/>
    <col width="13" customWidth="1" min="21" max="21"/>
    <col width="14" customWidth="1" min="22" max="22"/>
    <col width="12" customWidth="1" min="23" max="23"/>
    <col width="24" customWidth="1" min="24" max="24"/>
  </cols>
  <sheetData>
    <row r="1">
      <c r="B1" s="1" t="inlineStr">
        <is>
          <t>Free estimating spreadsheet from Bidfident</t>
        </is>
      </c>
    </row>
    <row r="2">
      <c r="B2" s="13" t="inlineStr">
        <is>
          <t>Additions: estimate</t>
        </is>
      </c>
    </row>
    <row r="3" ht="50" customHeight="1">
      <c r="B3" s="14" t="inlineStr">
        <is>
          <t>One row per line of work. Type in the yellow cells; the grey cells are worked out for you. Hours, labour, materials and equipment are each rounded to the cent, so every column adds up exactly. Hold your pointer over a heading for what it means.</t>
        </is>
      </c>
    </row>
    <row r="4" ht="6" customHeight="1"/>
    <row r="5">
      <c r="B5" s="27" t="inlineStr">
        <is>
          <t>You type</t>
        </is>
      </c>
      <c r="Q5" s="27" t="inlineStr">
        <is>
          <t>Worked out for you</t>
        </is>
      </c>
    </row>
    <row r="6" ht="32" customHeight="1">
      <c r="B6" s="28" t="inlineStr">
        <is>
          <t>Cost code</t>
        </is>
      </c>
      <c r="C6" s="28" t="inlineStr">
        <is>
          <t>Area</t>
        </is>
      </c>
      <c r="D6" s="28" t="inlineStr">
        <is>
          <t>Description</t>
        </is>
      </c>
      <c r="E6" s="29" t="inlineStr">
        <is>
          <t>Qty</t>
        </is>
      </c>
      <c r="F6" s="28" t="inlineStr">
        <is>
          <t>Unit</t>
        </is>
      </c>
      <c r="G6" s="28" t="inlineStr">
        <is>
          <t>Trade</t>
        </is>
      </c>
      <c r="H6" s="29" t="inlineStr">
        <is>
          <t>Hrs/unit</t>
        </is>
      </c>
      <c r="I6" s="29" t="inlineStr">
        <is>
          <t>Rate override</t>
        </is>
      </c>
      <c r="J6" s="29" t="inlineStr">
        <is>
          <t>Mat $/unit</t>
        </is>
      </c>
      <c r="K6" s="29" t="inlineStr">
        <is>
          <t>Waste %</t>
        </is>
      </c>
      <c r="L6" s="28" t="inlineStr">
        <is>
          <t>Equipment</t>
        </is>
      </c>
      <c r="M6" s="28" t="inlineStr">
        <is>
          <t>Location</t>
        </is>
      </c>
      <c r="N6" s="29" t="inlineStr">
        <is>
          <t>Equip hrs/unit</t>
        </is>
      </c>
      <c r="O6" s="28" t="inlineStr">
        <is>
          <t>Excluded</t>
        </is>
      </c>
      <c r="P6" s="28" t="inlineStr">
        <is>
          <t>Notes</t>
        </is>
      </c>
      <c r="Q6" s="29" t="inlineStr">
        <is>
          <t>Line hours</t>
        </is>
      </c>
      <c r="R6" s="29" t="inlineStr">
        <is>
          <t>Hourly rate used</t>
        </is>
      </c>
      <c r="S6" s="29" t="inlineStr">
        <is>
          <t>Cost of labour</t>
        </is>
      </c>
      <c r="T6" s="29" t="inlineStr">
        <is>
          <t>Cost of materials</t>
        </is>
      </c>
      <c r="U6" s="29" t="inlineStr">
        <is>
          <t>Cost of equipment</t>
        </is>
      </c>
      <c r="V6" s="29" t="inlineStr">
        <is>
          <t>Line total</t>
        </is>
      </c>
      <c r="W6" s="29" t="inlineStr">
        <is>
          <t>Line price per unit</t>
        </is>
      </c>
      <c r="X6" s="28" t="inlineStr">
        <is>
          <t>Check this line</t>
        </is>
      </c>
    </row>
    <row r="7">
      <c r="B7" s="30" t="n"/>
      <c r="C7" s="22" t="n"/>
      <c r="D7" s="31" t="n"/>
      <c r="E7" s="22" t="n"/>
      <c r="F7" s="22" t="n"/>
      <c r="G7" s="22" t="n"/>
      <c r="H7" s="22" t="n"/>
      <c r="I7" s="32" t="n"/>
      <c r="J7" s="32" t="n"/>
      <c r="K7" s="22" t="n"/>
      <c r="L7" s="22" t="n"/>
      <c r="M7" s="22" t="n"/>
      <c r="N7" s="22" t="n"/>
      <c r="O7" s="22" t="n"/>
      <c r="P7" s="31" t="n"/>
      <c r="Q7" s="33" t="str">
        <f>IF($E7="","",$E7*$H7)</f>
        <v/>
      </c>
      <c r="R7" s="33" t="str">
        <f>IF($E7="","",IF($I7&lt;&gt;"",$I7,IF($G7="",Rates!$C$23,IFERROR(INDEX(Rates!$C$13:$C$22,MATCH($G7,Rates!$B$13:$B$22,0)),Rates!$C$23))))</f>
        <v/>
      </c>
      <c r="S7" s="33" t="str">
        <f>IF($E7="","",ROUND($Q7*$R7,2))</f>
        <v/>
      </c>
      <c r="T7" s="33" t="str">
        <f>IF($E7="","",ROUND($E7*$J7*(1+$K7/100),2))</f>
        <v/>
      </c>
      <c r="U7" s="33" t="str">
        <f>IF($E7="","",ROUND(IF($N7&lt;&gt;"",$E7*$N7,$Q7)*IF($L7="",0,IFERROR(INDEX(Rates!$C$27:$C$32,MATCH($L7,Rates!$B$27:$B$32,0)),0)),2))</f>
        <v/>
      </c>
      <c r="V7" s="33" t="str">
        <f>IF($E7="","",ROUND($S7+$T7+$U7,2))</f>
        <v/>
      </c>
      <c r="W7" s="33" t="str">
        <f>IF($E7="","",IF($E7=0,0,ROUND($V7/$E7,2)))</f>
        <v/>
      </c>
      <c r="X7" s="34" t="str">
        <f>IF($E7="","",TRIM(IF(OR($I7&lt;&gt;"",$G7="",$Q7=0),"",IF(ISNA(MATCH($G7,Rates!$B$13:$B$22,0)),"Trade is not on your Rates list: priced at the standard rate. ",IF(INDEX(Rates!$C$13:$C$22,MATCH($G7,Rates!$B$13:$B$22,0))="","No rate typed yet for this trade. ","")))&amp;IF($L7="","",IF(ISNA(MATCH($L7,Rates!$B$27:$B$32,0)),"Equipment is not on your Rates list: no cost added. ",IF(INDEX(Rates!$C$27:$C$32,MATCH($L7,Rates!$B$27:$B$32,0))="","No rate typed yet for this equipment. ","")))))</f>
        <v/>
      </c>
    </row>
    <row r="8">
      <c r="B8" s="35" t="n"/>
      <c r="C8" s="36" t="n"/>
      <c r="D8" s="37" t="n"/>
      <c r="E8" s="36" t="n"/>
      <c r="F8" s="36" t="n"/>
      <c r="G8" s="36" t="n"/>
      <c r="H8" s="36" t="n"/>
      <c r="I8" s="38" t="n"/>
      <c r="J8" s="38" t="n"/>
      <c r="K8" s="36" t="n"/>
      <c r="L8" s="36" t="n"/>
      <c r="M8" s="36" t="n"/>
      <c r="N8" s="36" t="n"/>
      <c r="O8" s="36" t="n"/>
      <c r="P8" s="37" t="n"/>
      <c r="Q8" s="33" t="str">
        <f>IF($E8="","",$E8*$H8)</f>
        <v/>
      </c>
      <c r="R8" s="33" t="str">
        <f>IF($E8="","",IF($I8&lt;&gt;"",$I8,IF($G8="",Rates!$C$23,IFERROR(INDEX(Rates!$C$13:$C$22,MATCH($G8,Rates!$B$13:$B$22,0)),Rates!$C$23))))</f>
        <v/>
      </c>
      <c r="S8" s="33" t="str">
        <f>IF($E8="","",ROUND($Q8*$R8,2))</f>
        <v/>
      </c>
      <c r="T8" s="33" t="str">
        <f>IF($E8="","",ROUND($E8*$J8*(1+$K8/100),2))</f>
        <v/>
      </c>
      <c r="U8" s="33" t="str">
        <f>IF($E8="","",ROUND(IF($N8&lt;&gt;"",$E8*$N8,$Q8)*IF($L8="",0,IFERROR(INDEX(Rates!$C$27:$C$32,MATCH($L8,Rates!$B$27:$B$32,0)),0)),2))</f>
        <v/>
      </c>
      <c r="V8" s="33" t="str">
        <f>IF($E8="","",ROUND($S8+$T8+$U8,2))</f>
        <v/>
      </c>
      <c r="W8" s="33" t="str">
        <f>IF($E8="","",IF($E8=0,0,ROUND($V8/$E8,2)))</f>
        <v/>
      </c>
      <c r="X8" s="34" t="str">
        <f>IF($E8="","",TRIM(IF(OR($I8&lt;&gt;"",$G8="",$Q8=0),"",IF(ISNA(MATCH($G8,Rates!$B$13:$B$22,0)),"Trade is not on your Rates list: priced at the standard rate. ",IF(INDEX(Rates!$C$13:$C$22,MATCH($G8,Rates!$B$13:$B$22,0))="","No rate typed yet for this trade. ","")))&amp;IF($L8="","",IF(ISNA(MATCH($L8,Rates!$B$27:$B$32,0)),"Equipment is not on your Rates list: no cost added. ",IF(INDEX(Rates!$C$27:$C$32,MATCH($L8,Rates!$B$27:$B$32,0))="","No rate typed yet for this equipment. ","")))))</f>
        <v/>
      </c>
    </row>
    <row r="9">
      <c r="B9" s="30" t="n"/>
      <c r="C9" s="22" t="n"/>
      <c r="D9" s="31" t="n"/>
      <c r="E9" s="22" t="n"/>
      <c r="F9" s="22" t="n"/>
      <c r="G9" s="22" t="n"/>
      <c r="H9" s="22" t="n"/>
      <c r="I9" s="32" t="n"/>
      <c r="J9" s="32" t="n"/>
      <c r="K9" s="22" t="n"/>
      <c r="L9" s="22" t="n"/>
      <c r="M9" s="22" t="n"/>
      <c r="N9" s="22" t="n"/>
      <c r="O9" s="22" t="n"/>
      <c r="P9" s="31" t="n"/>
      <c r="Q9" s="33" t="str">
        <f>IF($E9="","",$E9*$H9)</f>
        <v/>
      </c>
      <c r="R9" s="33" t="str">
        <f>IF($E9="","",IF($I9&lt;&gt;"",$I9,IF($G9="",Rates!$C$23,IFERROR(INDEX(Rates!$C$13:$C$22,MATCH($G9,Rates!$B$13:$B$22,0)),Rates!$C$23))))</f>
        <v/>
      </c>
      <c r="S9" s="33" t="str">
        <f>IF($E9="","",ROUND($Q9*$R9,2))</f>
        <v/>
      </c>
      <c r="T9" s="33" t="str">
        <f>IF($E9="","",ROUND($E9*$J9*(1+$K9/100),2))</f>
        <v/>
      </c>
      <c r="U9" s="33" t="str">
        <f>IF($E9="","",ROUND(IF($N9&lt;&gt;"",$E9*$N9,$Q9)*IF($L9="",0,IFERROR(INDEX(Rates!$C$27:$C$32,MATCH($L9,Rates!$B$27:$B$32,0)),0)),2))</f>
        <v/>
      </c>
      <c r="V9" s="33" t="str">
        <f>IF($E9="","",ROUND($S9+$T9+$U9,2))</f>
        <v/>
      </c>
      <c r="W9" s="33" t="str">
        <f>IF($E9="","",IF($E9=0,0,ROUND($V9/$E9,2)))</f>
        <v/>
      </c>
      <c r="X9" s="34" t="str">
        <f>IF($E9="","",TRIM(IF(OR($I9&lt;&gt;"",$G9="",$Q9=0),"",IF(ISNA(MATCH($G9,Rates!$B$13:$B$22,0)),"Trade is not on your Rates list: priced at the standard rate. ",IF(INDEX(Rates!$C$13:$C$22,MATCH($G9,Rates!$B$13:$B$22,0))="","No rate typed yet for this trade. ","")))&amp;IF($L9="","",IF(ISNA(MATCH($L9,Rates!$B$27:$B$32,0)),"Equipment is not on your Rates list: no cost added. ",IF(INDEX(Rates!$C$27:$C$32,MATCH($L9,Rates!$B$27:$B$32,0))="","No rate typed yet for this equipment. ","")))))</f>
        <v/>
      </c>
    </row>
    <row r="10">
      <c r="B10" s="35" t="n"/>
      <c r="C10" s="36" t="n"/>
      <c r="D10" s="37" t="n"/>
      <c r="E10" s="36" t="n"/>
      <c r="F10" s="36" t="n"/>
      <c r="G10" s="36" t="n"/>
      <c r="H10" s="36" t="n"/>
      <c r="I10" s="38" t="n"/>
      <c r="J10" s="38" t="n"/>
      <c r="K10" s="36" t="n"/>
      <c r="L10" s="36" t="n"/>
      <c r="M10" s="36" t="n"/>
      <c r="N10" s="36" t="n"/>
      <c r="O10" s="36" t="n"/>
      <c r="P10" s="37" t="n"/>
      <c r="Q10" s="33" t="str">
        <f>IF($E10="","",$E10*$H10)</f>
        <v/>
      </c>
      <c r="R10" s="33" t="str">
        <f>IF($E10="","",IF($I10&lt;&gt;"",$I10,IF($G10="",Rates!$C$23,IFERROR(INDEX(Rates!$C$13:$C$22,MATCH($G10,Rates!$B$13:$B$22,0)),Rates!$C$23))))</f>
        <v/>
      </c>
      <c r="S10" s="33" t="str">
        <f>IF($E10="","",ROUND($Q10*$R10,2))</f>
        <v/>
      </c>
      <c r="T10" s="33" t="str">
        <f>IF($E10="","",ROUND($E10*$J10*(1+$K10/100),2))</f>
        <v/>
      </c>
      <c r="U10" s="33" t="str">
        <f>IF($E10="","",ROUND(IF($N10&lt;&gt;"",$E10*$N10,$Q10)*IF($L10="",0,IFERROR(INDEX(Rates!$C$27:$C$32,MATCH($L10,Rates!$B$27:$B$32,0)),0)),2))</f>
        <v/>
      </c>
      <c r="V10" s="33" t="str">
        <f>IF($E10="","",ROUND($S10+$T10+$U10,2))</f>
        <v/>
      </c>
      <c r="W10" s="33" t="str">
        <f>IF($E10="","",IF($E10=0,0,ROUND($V10/$E10,2)))</f>
        <v/>
      </c>
      <c r="X10" s="34" t="str">
        <f>IF($E10="","",TRIM(IF(OR($I10&lt;&gt;"",$G10="",$Q10=0),"",IF(ISNA(MATCH($G10,Rates!$B$13:$B$22,0)),"Trade is not on your Rates list: priced at the standard rate. ",IF(INDEX(Rates!$C$13:$C$22,MATCH($G10,Rates!$B$13:$B$22,0))="","No rate typed yet for this trade. ","")))&amp;IF($L10="","",IF(ISNA(MATCH($L10,Rates!$B$27:$B$32,0)),"Equipment is not on your Rates list: no cost added. ",IF(INDEX(Rates!$C$27:$C$32,MATCH($L10,Rates!$B$27:$B$32,0))="","No rate typed yet for this equipment. ","")))))</f>
        <v/>
      </c>
    </row>
    <row r="11">
      <c r="B11" s="30" t="n"/>
      <c r="C11" s="22" t="n"/>
      <c r="D11" s="31" t="n"/>
      <c r="E11" s="22" t="n"/>
      <c r="F11" s="22" t="n"/>
      <c r="G11" s="22" t="n"/>
      <c r="H11" s="22" t="n"/>
      <c r="I11" s="32" t="n"/>
      <c r="J11" s="32" t="n"/>
      <c r="K11" s="22" t="n"/>
      <c r="L11" s="22" t="n"/>
      <c r="M11" s="22" t="n"/>
      <c r="N11" s="22" t="n"/>
      <c r="O11" s="22" t="n"/>
      <c r="P11" s="31" t="n"/>
      <c r="Q11" s="33" t="str">
        <f>IF($E11="","",$E11*$H11)</f>
        <v/>
      </c>
      <c r="R11" s="33" t="str">
        <f>IF($E11="","",IF($I11&lt;&gt;"",$I11,IF($G11="",Rates!$C$23,IFERROR(INDEX(Rates!$C$13:$C$22,MATCH($G11,Rates!$B$13:$B$22,0)),Rates!$C$23))))</f>
        <v/>
      </c>
      <c r="S11" s="33" t="str">
        <f>IF($E11="","",ROUND($Q11*$R11,2))</f>
        <v/>
      </c>
      <c r="T11" s="33" t="str">
        <f>IF($E11="","",ROUND($E11*$J11*(1+$K11/100),2))</f>
        <v/>
      </c>
      <c r="U11" s="33" t="str">
        <f>IF($E11="","",ROUND(IF($N11&lt;&gt;"",$E11*$N11,$Q11)*IF($L11="",0,IFERROR(INDEX(Rates!$C$27:$C$32,MATCH($L11,Rates!$B$27:$B$32,0)),0)),2))</f>
        <v/>
      </c>
      <c r="V11" s="33" t="str">
        <f>IF($E11="","",ROUND($S11+$T11+$U11,2))</f>
        <v/>
      </c>
      <c r="W11" s="33" t="str">
        <f>IF($E11="","",IF($E11=0,0,ROUND($V11/$E11,2)))</f>
        <v/>
      </c>
      <c r="X11" s="34" t="str">
        <f>IF($E11="","",TRIM(IF(OR($I11&lt;&gt;"",$G11="",$Q11=0),"",IF(ISNA(MATCH($G11,Rates!$B$13:$B$22,0)),"Trade is not on your Rates list: priced at the standard rate. ",IF(INDEX(Rates!$C$13:$C$22,MATCH($G11,Rates!$B$13:$B$22,0))="","No rate typed yet for this trade. ","")))&amp;IF($L11="","",IF(ISNA(MATCH($L11,Rates!$B$27:$B$32,0)),"Equipment is not on your Rates list: no cost added. ",IF(INDEX(Rates!$C$27:$C$32,MATCH($L11,Rates!$B$27:$B$32,0))="","No rate typed yet for this equipment. ","")))))</f>
        <v/>
      </c>
    </row>
    <row r="12">
      <c r="B12" s="35" t="n"/>
      <c r="C12" s="36" t="n"/>
      <c r="D12" s="37" t="n"/>
      <c r="E12" s="36" t="n"/>
      <c r="F12" s="36" t="n"/>
      <c r="G12" s="36" t="n"/>
      <c r="H12" s="36" t="n"/>
      <c r="I12" s="38" t="n"/>
      <c r="J12" s="38" t="n"/>
      <c r="K12" s="36" t="n"/>
      <c r="L12" s="36" t="n"/>
      <c r="M12" s="36" t="n"/>
      <c r="N12" s="36" t="n"/>
      <c r="O12" s="36" t="n"/>
      <c r="P12" s="37" t="n"/>
      <c r="Q12" s="33" t="str">
        <f>IF($E12="","",$E12*$H12)</f>
        <v/>
      </c>
      <c r="R12" s="33" t="str">
        <f>IF($E12="","",IF($I12&lt;&gt;"",$I12,IF($G12="",Rates!$C$23,IFERROR(INDEX(Rates!$C$13:$C$22,MATCH($G12,Rates!$B$13:$B$22,0)),Rates!$C$23))))</f>
        <v/>
      </c>
      <c r="S12" s="33" t="str">
        <f>IF($E12="","",ROUND($Q12*$R12,2))</f>
        <v/>
      </c>
      <c r="T12" s="33" t="str">
        <f>IF($E12="","",ROUND($E12*$J12*(1+$K12/100),2))</f>
        <v/>
      </c>
      <c r="U12" s="33" t="str">
        <f>IF($E12="","",ROUND(IF($N12&lt;&gt;"",$E12*$N12,$Q12)*IF($L12="",0,IFERROR(INDEX(Rates!$C$27:$C$32,MATCH($L12,Rates!$B$27:$B$32,0)),0)),2))</f>
        <v/>
      </c>
      <c r="V12" s="33" t="str">
        <f>IF($E12="","",ROUND($S12+$T12+$U12,2))</f>
        <v/>
      </c>
      <c r="W12" s="33" t="str">
        <f>IF($E12="","",IF($E12=0,0,ROUND($V12/$E12,2)))</f>
        <v/>
      </c>
      <c r="X12" s="34" t="str">
        <f>IF($E12="","",TRIM(IF(OR($I12&lt;&gt;"",$G12="",$Q12=0),"",IF(ISNA(MATCH($G12,Rates!$B$13:$B$22,0)),"Trade is not on your Rates list: priced at the standard rate. ",IF(INDEX(Rates!$C$13:$C$22,MATCH($G12,Rates!$B$13:$B$22,0))="","No rate typed yet for this trade. ","")))&amp;IF($L12="","",IF(ISNA(MATCH($L12,Rates!$B$27:$B$32,0)),"Equipment is not on your Rates list: no cost added. ",IF(INDEX(Rates!$C$27:$C$32,MATCH($L12,Rates!$B$27:$B$32,0))="","No rate typed yet for this equipment. ","")))))</f>
        <v/>
      </c>
    </row>
    <row r="13">
      <c r="B13" s="30" t="n"/>
      <c r="C13" s="22" t="n"/>
      <c r="D13" s="31" t="n"/>
      <c r="E13" s="22" t="n"/>
      <c r="F13" s="22" t="n"/>
      <c r="G13" s="22" t="n"/>
      <c r="H13" s="22" t="n"/>
      <c r="I13" s="32" t="n"/>
      <c r="J13" s="32" t="n"/>
      <c r="K13" s="22" t="n"/>
      <c r="L13" s="22" t="n"/>
      <c r="M13" s="22" t="n"/>
      <c r="N13" s="22" t="n"/>
      <c r="O13" s="22" t="n"/>
      <c r="P13" s="31" t="n"/>
      <c r="Q13" s="33" t="str">
        <f>IF($E13="","",$E13*$H13)</f>
        <v/>
      </c>
      <c r="R13" s="33" t="str">
        <f>IF($E13="","",IF($I13&lt;&gt;"",$I13,IF($G13="",Rates!$C$23,IFERROR(INDEX(Rates!$C$13:$C$22,MATCH($G13,Rates!$B$13:$B$22,0)),Rates!$C$23))))</f>
        <v/>
      </c>
      <c r="S13" s="33" t="str">
        <f>IF($E13="","",ROUND($Q13*$R13,2))</f>
        <v/>
      </c>
      <c r="T13" s="33" t="str">
        <f>IF($E13="","",ROUND($E13*$J13*(1+$K13/100),2))</f>
        <v/>
      </c>
      <c r="U13" s="33" t="str">
        <f>IF($E13="","",ROUND(IF($N13&lt;&gt;"",$E13*$N13,$Q13)*IF($L13="",0,IFERROR(INDEX(Rates!$C$27:$C$32,MATCH($L13,Rates!$B$27:$B$32,0)),0)),2))</f>
        <v/>
      </c>
      <c r="V13" s="33" t="str">
        <f>IF($E13="","",ROUND($S13+$T13+$U13,2))</f>
        <v/>
      </c>
      <c r="W13" s="33" t="str">
        <f>IF($E13="","",IF($E13=0,0,ROUND($V13/$E13,2)))</f>
        <v/>
      </c>
      <c r="X13" s="34" t="str">
        <f>IF($E13="","",TRIM(IF(OR($I13&lt;&gt;"",$G13="",$Q13=0),"",IF(ISNA(MATCH($G13,Rates!$B$13:$B$22,0)),"Trade is not on your Rates list: priced at the standard rate. ",IF(INDEX(Rates!$C$13:$C$22,MATCH($G13,Rates!$B$13:$B$22,0))="","No rate typed yet for this trade. ","")))&amp;IF($L13="","",IF(ISNA(MATCH($L13,Rates!$B$27:$B$32,0)),"Equipment is not on your Rates list: no cost added. ",IF(INDEX(Rates!$C$27:$C$32,MATCH($L13,Rates!$B$27:$B$32,0))="","No rate typed yet for this equipment. ","")))))</f>
        <v/>
      </c>
    </row>
    <row r="14">
      <c r="B14" s="35" t="n"/>
      <c r="C14" s="36" t="n"/>
      <c r="D14" s="37" t="n"/>
      <c r="E14" s="36" t="n"/>
      <c r="F14" s="36" t="n"/>
      <c r="G14" s="36" t="n"/>
      <c r="H14" s="36" t="n"/>
      <c r="I14" s="38" t="n"/>
      <c r="J14" s="38" t="n"/>
      <c r="K14" s="36" t="n"/>
      <c r="L14" s="36" t="n"/>
      <c r="M14" s="36" t="n"/>
      <c r="N14" s="36" t="n"/>
      <c r="O14" s="36" t="n"/>
      <c r="P14" s="37" t="n"/>
      <c r="Q14" s="33" t="str">
        <f>IF($E14="","",$E14*$H14)</f>
        <v/>
      </c>
      <c r="R14" s="33" t="str">
        <f>IF($E14="","",IF($I14&lt;&gt;"",$I14,IF($G14="",Rates!$C$23,IFERROR(INDEX(Rates!$C$13:$C$22,MATCH($G14,Rates!$B$13:$B$22,0)),Rates!$C$23))))</f>
        <v/>
      </c>
      <c r="S14" s="33" t="str">
        <f>IF($E14="","",ROUND($Q14*$R14,2))</f>
        <v/>
      </c>
      <c r="T14" s="33" t="str">
        <f>IF($E14="","",ROUND($E14*$J14*(1+$K14/100),2))</f>
        <v/>
      </c>
      <c r="U14" s="33" t="str">
        <f>IF($E14="","",ROUND(IF($N14&lt;&gt;"",$E14*$N14,$Q14)*IF($L14="",0,IFERROR(INDEX(Rates!$C$27:$C$32,MATCH($L14,Rates!$B$27:$B$32,0)),0)),2))</f>
        <v/>
      </c>
      <c r="V14" s="33" t="str">
        <f>IF($E14="","",ROUND($S14+$T14+$U14,2))</f>
        <v/>
      </c>
      <c r="W14" s="33" t="str">
        <f>IF($E14="","",IF($E14=0,0,ROUND($V14/$E14,2)))</f>
        <v/>
      </c>
      <c r="X14" s="34" t="str">
        <f>IF($E14="","",TRIM(IF(OR($I14&lt;&gt;"",$G14="",$Q14=0),"",IF(ISNA(MATCH($G14,Rates!$B$13:$B$22,0)),"Trade is not on your Rates list: priced at the standard rate. ",IF(INDEX(Rates!$C$13:$C$22,MATCH($G14,Rates!$B$13:$B$22,0))="","No rate typed yet for this trade. ","")))&amp;IF($L14="","",IF(ISNA(MATCH($L14,Rates!$B$27:$B$32,0)),"Equipment is not on your Rates list: no cost added. ",IF(INDEX(Rates!$C$27:$C$32,MATCH($L14,Rates!$B$27:$B$32,0))="","No rate typed yet for this equipment. ","")))))</f>
        <v/>
      </c>
    </row>
    <row r="15">
      <c r="B15" s="30" t="n"/>
      <c r="C15" s="22" t="n"/>
      <c r="D15" s="31" t="n"/>
      <c r="E15" s="22" t="n"/>
      <c r="F15" s="22" t="n"/>
      <c r="G15" s="22" t="n"/>
      <c r="H15" s="22" t="n"/>
      <c r="I15" s="32" t="n"/>
      <c r="J15" s="32" t="n"/>
      <c r="K15" s="22" t="n"/>
      <c r="L15" s="22" t="n"/>
      <c r="M15" s="22" t="n"/>
      <c r="N15" s="22" t="n"/>
      <c r="O15" s="22" t="n"/>
      <c r="P15" s="31" t="n"/>
      <c r="Q15" s="33" t="str">
        <f>IF($E15="","",$E15*$H15)</f>
        <v/>
      </c>
      <c r="R15" s="33" t="str">
        <f>IF($E15="","",IF($I15&lt;&gt;"",$I15,IF($G15="",Rates!$C$23,IFERROR(INDEX(Rates!$C$13:$C$22,MATCH($G15,Rates!$B$13:$B$22,0)),Rates!$C$23))))</f>
        <v/>
      </c>
      <c r="S15" s="33" t="str">
        <f>IF($E15="","",ROUND($Q15*$R15,2))</f>
        <v/>
      </c>
      <c r="T15" s="33" t="str">
        <f>IF($E15="","",ROUND($E15*$J15*(1+$K15/100),2))</f>
        <v/>
      </c>
      <c r="U15" s="33" t="str">
        <f>IF($E15="","",ROUND(IF($N15&lt;&gt;"",$E15*$N15,$Q15)*IF($L15="",0,IFERROR(INDEX(Rates!$C$27:$C$32,MATCH($L15,Rates!$B$27:$B$32,0)),0)),2))</f>
        <v/>
      </c>
      <c r="V15" s="33" t="str">
        <f>IF($E15="","",ROUND($S15+$T15+$U15,2))</f>
        <v/>
      </c>
      <c r="W15" s="33" t="str">
        <f>IF($E15="","",IF($E15=0,0,ROUND($V15/$E15,2)))</f>
        <v/>
      </c>
      <c r="X15" s="34" t="str">
        <f>IF($E15="","",TRIM(IF(OR($I15&lt;&gt;"",$G15="",$Q15=0),"",IF(ISNA(MATCH($G15,Rates!$B$13:$B$22,0)),"Trade is not on your Rates list: priced at the standard rate. ",IF(INDEX(Rates!$C$13:$C$22,MATCH($G15,Rates!$B$13:$B$22,0))="","No rate typed yet for this trade. ","")))&amp;IF($L15="","",IF(ISNA(MATCH($L15,Rates!$B$27:$B$32,0)),"Equipment is not on your Rates list: no cost added. ",IF(INDEX(Rates!$C$27:$C$32,MATCH($L15,Rates!$B$27:$B$32,0))="","No rate typed yet for this equipment. ","")))))</f>
        <v/>
      </c>
    </row>
    <row r="16">
      <c r="B16" s="35" t="n"/>
      <c r="C16" s="36" t="n"/>
      <c r="D16" s="37" t="n"/>
      <c r="E16" s="36" t="n"/>
      <c r="F16" s="36" t="n"/>
      <c r="G16" s="36" t="n"/>
      <c r="H16" s="36" t="n"/>
      <c r="I16" s="38" t="n"/>
      <c r="J16" s="38" t="n"/>
      <c r="K16" s="36" t="n"/>
      <c r="L16" s="36" t="n"/>
      <c r="M16" s="36" t="n"/>
      <c r="N16" s="36" t="n"/>
      <c r="O16" s="36" t="n"/>
      <c r="P16" s="37" t="n"/>
      <c r="Q16" s="33" t="str">
        <f>IF($E16="","",$E16*$H16)</f>
        <v/>
      </c>
      <c r="R16" s="33" t="str">
        <f>IF($E16="","",IF($I16&lt;&gt;"",$I16,IF($G16="",Rates!$C$23,IFERROR(INDEX(Rates!$C$13:$C$22,MATCH($G16,Rates!$B$13:$B$22,0)),Rates!$C$23))))</f>
        <v/>
      </c>
      <c r="S16" s="33" t="str">
        <f>IF($E16="","",ROUND($Q16*$R16,2))</f>
        <v/>
      </c>
      <c r="T16" s="33" t="str">
        <f>IF($E16="","",ROUND($E16*$J16*(1+$K16/100),2))</f>
        <v/>
      </c>
      <c r="U16" s="33" t="str">
        <f>IF($E16="","",ROUND(IF($N16&lt;&gt;"",$E16*$N16,$Q16)*IF($L16="",0,IFERROR(INDEX(Rates!$C$27:$C$32,MATCH($L16,Rates!$B$27:$B$32,0)),0)),2))</f>
        <v/>
      </c>
      <c r="V16" s="33" t="str">
        <f>IF($E16="","",ROUND($S16+$T16+$U16,2))</f>
        <v/>
      </c>
      <c r="W16" s="33" t="str">
        <f>IF($E16="","",IF($E16=0,0,ROUND($V16/$E16,2)))</f>
        <v/>
      </c>
      <c r="X16" s="34" t="str">
        <f>IF($E16="","",TRIM(IF(OR($I16&lt;&gt;"",$G16="",$Q16=0),"",IF(ISNA(MATCH($G16,Rates!$B$13:$B$22,0)),"Trade is not on your Rates list: priced at the standard rate. ",IF(INDEX(Rates!$C$13:$C$22,MATCH($G16,Rates!$B$13:$B$22,0))="","No rate typed yet for this trade. ","")))&amp;IF($L16="","",IF(ISNA(MATCH($L16,Rates!$B$27:$B$32,0)),"Equipment is not on your Rates list: no cost added. ",IF(INDEX(Rates!$C$27:$C$32,MATCH($L16,Rates!$B$27:$B$32,0))="","No rate typed yet for this equipment. ","")))))</f>
        <v/>
      </c>
    </row>
    <row r="17">
      <c r="B17" s="30" t="n"/>
      <c r="C17" s="22" t="n"/>
      <c r="D17" s="31" t="n"/>
      <c r="E17" s="22" t="n"/>
      <c r="F17" s="22" t="n"/>
      <c r="G17" s="22" t="n"/>
      <c r="H17" s="22" t="n"/>
      <c r="I17" s="32" t="n"/>
      <c r="J17" s="32" t="n"/>
      <c r="K17" s="22" t="n"/>
      <c r="L17" s="22" t="n"/>
      <c r="M17" s="22" t="n"/>
      <c r="N17" s="22" t="n"/>
      <c r="O17" s="22" t="n"/>
      <c r="P17" s="31" t="n"/>
      <c r="Q17" s="33" t="str">
        <f>IF($E17="","",$E17*$H17)</f>
        <v/>
      </c>
      <c r="R17" s="33" t="str">
        <f>IF($E17="","",IF($I17&lt;&gt;"",$I17,IF($G17="",Rates!$C$23,IFERROR(INDEX(Rates!$C$13:$C$22,MATCH($G17,Rates!$B$13:$B$22,0)),Rates!$C$23))))</f>
        <v/>
      </c>
      <c r="S17" s="33" t="str">
        <f>IF($E17="","",ROUND($Q17*$R17,2))</f>
        <v/>
      </c>
      <c r="T17" s="33" t="str">
        <f>IF($E17="","",ROUND($E17*$J17*(1+$K17/100),2))</f>
        <v/>
      </c>
      <c r="U17" s="33" t="str">
        <f>IF($E17="","",ROUND(IF($N17&lt;&gt;"",$E17*$N17,$Q17)*IF($L17="",0,IFERROR(INDEX(Rates!$C$27:$C$32,MATCH($L17,Rates!$B$27:$B$32,0)),0)),2))</f>
        <v/>
      </c>
      <c r="V17" s="33" t="str">
        <f>IF($E17="","",ROUND($S17+$T17+$U17,2))</f>
        <v/>
      </c>
      <c r="W17" s="33" t="str">
        <f>IF($E17="","",IF($E17=0,0,ROUND($V17/$E17,2)))</f>
        <v/>
      </c>
      <c r="X17" s="34" t="str">
        <f>IF($E17="","",TRIM(IF(OR($I17&lt;&gt;"",$G17="",$Q17=0),"",IF(ISNA(MATCH($G17,Rates!$B$13:$B$22,0)),"Trade is not on your Rates list: priced at the standard rate. ",IF(INDEX(Rates!$C$13:$C$22,MATCH($G17,Rates!$B$13:$B$22,0))="","No rate typed yet for this trade. ","")))&amp;IF($L17="","",IF(ISNA(MATCH($L17,Rates!$B$27:$B$32,0)),"Equipment is not on your Rates list: no cost added. ",IF(INDEX(Rates!$C$27:$C$32,MATCH($L17,Rates!$B$27:$B$32,0))="","No rate typed yet for this equipment. ","")))))</f>
        <v/>
      </c>
    </row>
    <row r="18">
      <c r="B18" s="35" t="n"/>
      <c r="C18" s="36" t="n"/>
      <c r="D18" s="37" t="n"/>
      <c r="E18" s="36" t="n"/>
      <c r="F18" s="36" t="n"/>
      <c r="G18" s="36" t="n"/>
      <c r="H18" s="36" t="n"/>
      <c r="I18" s="38" t="n"/>
      <c r="J18" s="38" t="n"/>
      <c r="K18" s="36" t="n"/>
      <c r="L18" s="36" t="n"/>
      <c r="M18" s="36" t="n"/>
      <c r="N18" s="36" t="n"/>
      <c r="O18" s="36" t="n"/>
      <c r="P18" s="37" t="n"/>
      <c r="Q18" s="33" t="str">
        <f>IF($E18="","",$E18*$H18)</f>
        <v/>
      </c>
      <c r="R18" s="33" t="str">
        <f>IF($E18="","",IF($I18&lt;&gt;"",$I18,IF($G18="",Rates!$C$23,IFERROR(INDEX(Rates!$C$13:$C$22,MATCH($G18,Rates!$B$13:$B$22,0)),Rates!$C$23))))</f>
        <v/>
      </c>
      <c r="S18" s="33" t="str">
        <f>IF($E18="","",ROUND($Q18*$R18,2))</f>
        <v/>
      </c>
      <c r="T18" s="33" t="str">
        <f>IF($E18="","",ROUND($E18*$J18*(1+$K18/100),2))</f>
        <v/>
      </c>
      <c r="U18" s="33" t="str">
        <f>IF($E18="","",ROUND(IF($N18&lt;&gt;"",$E18*$N18,$Q18)*IF($L18="",0,IFERROR(INDEX(Rates!$C$27:$C$32,MATCH($L18,Rates!$B$27:$B$32,0)),0)),2))</f>
        <v/>
      </c>
      <c r="V18" s="33" t="str">
        <f>IF($E18="","",ROUND($S18+$T18+$U18,2))</f>
        <v/>
      </c>
      <c r="W18" s="33" t="str">
        <f>IF($E18="","",IF($E18=0,0,ROUND($V18/$E18,2)))</f>
        <v/>
      </c>
      <c r="X18" s="34" t="str">
        <f>IF($E18="","",TRIM(IF(OR($I18&lt;&gt;"",$G18="",$Q18=0),"",IF(ISNA(MATCH($G18,Rates!$B$13:$B$22,0)),"Trade is not on your Rates list: priced at the standard rate. ",IF(INDEX(Rates!$C$13:$C$22,MATCH($G18,Rates!$B$13:$B$22,0))="","No rate typed yet for this trade. ","")))&amp;IF($L18="","",IF(ISNA(MATCH($L18,Rates!$B$27:$B$32,0)),"Equipment is not on your Rates list: no cost added. ",IF(INDEX(Rates!$C$27:$C$32,MATCH($L18,Rates!$B$27:$B$32,0))="","No rate typed yet for this equipment. ","")))))</f>
        <v/>
      </c>
    </row>
    <row r="19">
      <c r="B19" s="30" t="n"/>
      <c r="C19" s="22" t="n"/>
      <c r="D19" s="31" t="n"/>
      <c r="E19" s="22" t="n"/>
      <c r="F19" s="22" t="n"/>
      <c r="G19" s="22" t="n"/>
      <c r="H19" s="22" t="n"/>
      <c r="I19" s="32" t="n"/>
      <c r="J19" s="32" t="n"/>
      <c r="K19" s="22" t="n"/>
      <c r="L19" s="22" t="n"/>
      <c r="M19" s="22" t="n"/>
      <c r="N19" s="22" t="n"/>
      <c r="O19" s="22" t="n"/>
      <c r="P19" s="31" t="n"/>
      <c r="Q19" s="33" t="str">
        <f>IF($E19="","",$E19*$H19)</f>
        <v/>
      </c>
      <c r="R19" s="33" t="str">
        <f>IF($E19="","",IF($I19&lt;&gt;"",$I19,IF($G19="",Rates!$C$23,IFERROR(INDEX(Rates!$C$13:$C$22,MATCH($G19,Rates!$B$13:$B$22,0)),Rates!$C$23))))</f>
        <v/>
      </c>
      <c r="S19" s="33" t="str">
        <f>IF($E19="","",ROUND($Q19*$R19,2))</f>
        <v/>
      </c>
      <c r="T19" s="33" t="str">
        <f>IF($E19="","",ROUND($E19*$J19*(1+$K19/100),2))</f>
        <v/>
      </c>
      <c r="U19" s="33" t="str">
        <f>IF($E19="","",ROUND(IF($N19&lt;&gt;"",$E19*$N19,$Q19)*IF($L19="",0,IFERROR(INDEX(Rates!$C$27:$C$32,MATCH($L19,Rates!$B$27:$B$32,0)),0)),2))</f>
        <v/>
      </c>
      <c r="V19" s="33" t="str">
        <f>IF($E19="","",ROUND($S19+$T19+$U19,2))</f>
        <v/>
      </c>
      <c r="W19" s="33" t="str">
        <f>IF($E19="","",IF($E19=0,0,ROUND($V19/$E19,2)))</f>
        <v/>
      </c>
      <c r="X19" s="34" t="str">
        <f>IF($E19="","",TRIM(IF(OR($I19&lt;&gt;"",$G19="",$Q19=0),"",IF(ISNA(MATCH($G19,Rates!$B$13:$B$22,0)),"Trade is not on your Rates list: priced at the standard rate. ",IF(INDEX(Rates!$C$13:$C$22,MATCH($G19,Rates!$B$13:$B$22,0))="","No rate typed yet for this trade. ","")))&amp;IF($L19="","",IF(ISNA(MATCH($L19,Rates!$B$27:$B$32,0)),"Equipment is not on your Rates list: no cost added. ",IF(INDEX(Rates!$C$27:$C$32,MATCH($L19,Rates!$B$27:$B$32,0))="","No rate typed yet for this equipment. ","")))))</f>
        <v/>
      </c>
    </row>
    <row r="20">
      <c r="B20" s="35" t="n"/>
      <c r="C20" s="36" t="n"/>
      <c r="D20" s="37" t="n"/>
      <c r="E20" s="36" t="n"/>
      <c r="F20" s="36" t="n"/>
      <c r="G20" s="36" t="n"/>
      <c r="H20" s="36" t="n"/>
      <c r="I20" s="38" t="n"/>
      <c r="J20" s="38" t="n"/>
      <c r="K20" s="36" t="n"/>
      <c r="L20" s="36" t="n"/>
      <c r="M20" s="36" t="n"/>
      <c r="N20" s="36" t="n"/>
      <c r="O20" s="36" t="n"/>
      <c r="P20" s="37" t="n"/>
      <c r="Q20" s="33" t="str">
        <f>IF($E20="","",$E20*$H20)</f>
        <v/>
      </c>
      <c r="R20" s="33" t="str">
        <f>IF($E20="","",IF($I20&lt;&gt;"",$I20,IF($G20="",Rates!$C$23,IFERROR(INDEX(Rates!$C$13:$C$22,MATCH($G20,Rates!$B$13:$B$22,0)),Rates!$C$23))))</f>
        <v/>
      </c>
      <c r="S20" s="33" t="str">
        <f>IF($E20="","",ROUND($Q20*$R20,2))</f>
        <v/>
      </c>
      <c r="T20" s="33" t="str">
        <f>IF($E20="","",ROUND($E20*$J20*(1+$K20/100),2))</f>
        <v/>
      </c>
      <c r="U20" s="33" t="str">
        <f>IF($E20="","",ROUND(IF($N20&lt;&gt;"",$E20*$N20,$Q20)*IF($L20="",0,IFERROR(INDEX(Rates!$C$27:$C$32,MATCH($L20,Rates!$B$27:$B$32,0)),0)),2))</f>
        <v/>
      </c>
      <c r="V20" s="33" t="str">
        <f>IF($E20="","",ROUND($S20+$T20+$U20,2))</f>
        <v/>
      </c>
      <c r="W20" s="33" t="str">
        <f>IF($E20="","",IF($E20=0,0,ROUND($V20/$E20,2)))</f>
        <v/>
      </c>
      <c r="X20" s="34" t="str">
        <f>IF($E20="","",TRIM(IF(OR($I20&lt;&gt;"",$G20="",$Q20=0),"",IF(ISNA(MATCH($G20,Rates!$B$13:$B$22,0)),"Trade is not on your Rates list: priced at the standard rate. ",IF(INDEX(Rates!$C$13:$C$22,MATCH($G20,Rates!$B$13:$B$22,0))="","No rate typed yet for this trade. ","")))&amp;IF($L20="","",IF(ISNA(MATCH($L20,Rates!$B$27:$B$32,0)),"Equipment is not on your Rates list: no cost added. ",IF(INDEX(Rates!$C$27:$C$32,MATCH($L20,Rates!$B$27:$B$32,0))="","No rate typed yet for this equipment. ","")))))</f>
        <v/>
      </c>
    </row>
    <row r="21">
      <c r="B21" s="30" t="n"/>
      <c r="C21" s="22" t="n"/>
      <c r="D21" s="31" t="n"/>
      <c r="E21" s="22" t="n"/>
      <c r="F21" s="22" t="n"/>
      <c r="G21" s="22" t="n"/>
      <c r="H21" s="22" t="n"/>
      <c r="I21" s="32" t="n"/>
      <c r="J21" s="32" t="n"/>
      <c r="K21" s="22" t="n"/>
      <c r="L21" s="22" t="n"/>
      <c r="M21" s="22" t="n"/>
      <c r="N21" s="22" t="n"/>
      <c r="O21" s="22" t="n"/>
      <c r="P21" s="31" t="n"/>
      <c r="Q21" s="33" t="str">
        <f>IF($E21="","",$E21*$H21)</f>
        <v/>
      </c>
      <c r="R21" s="33" t="str">
        <f>IF($E21="","",IF($I21&lt;&gt;"",$I21,IF($G21="",Rates!$C$23,IFERROR(INDEX(Rates!$C$13:$C$22,MATCH($G21,Rates!$B$13:$B$22,0)),Rates!$C$23))))</f>
        <v/>
      </c>
      <c r="S21" s="33" t="str">
        <f>IF($E21="","",ROUND($Q21*$R21,2))</f>
        <v/>
      </c>
      <c r="T21" s="33" t="str">
        <f>IF($E21="","",ROUND($E21*$J21*(1+$K21/100),2))</f>
        <v/>
      </c>
      <c r="U21" s="33" t="str">
        <f>IF($E21="","",ROUND(IF($N21&lt;&gt;"",$E21*$N21,$Q21)*IF($L21="",0,IFERROR(INDEX(Rates!$C$27:$C$32,MATCH($L21,Rates!$B$27:$B$32,0)),0)),2))</f>
        <v/>
      </c>
      <c r="V21" s="33" t="str">
        <f>IF($E21="","",ROUND($S21+$T21+$U21,2))</f>
        <v/>
      </c>
      <c r="W21" s="33" t="str">
        <f>IF($E21="","",IF($E21=0,0,ROUND($V21/$E21,2)))</f>
        <v/>
      </c>
      <c r="X21" s="34" t="str">
        <f>IF($E21="","",TRIM(IF(OR($I21&lt;&gt;"",$G21="",$Q21=0),"",IF(ISNA(MATCH($G21,Rates!$B$13:$B$22,0)),"Trade is not on your Rates list: priced at the standard rate. ",IF(INDEX(Rates!$C$13:$C$22,MATCH($G21,Rates!$B$13:$B$22,0))="","No rate typed yet for this trade. ","")))&amp;IF($L21="","",IF(ISNA(MATCH($L21,Rates!$B$27:$B$32,0)),"Equipment is not on your Rates list: no cost added. ",IF(INDEX(Rates!$C$27:$C$32,MATCH($L21,Rates!$B$27:$B$32,0))="","No rate typed yet for this equipment. ","")))))</f>
        <v/>
      </c>
    </row>
    <row r="22">
      <c r="B22" s="35" t="n"/>
      <c r="C22" s="36" t="n"/>
      <c r="D22" s="37" t="n"/>
      <c r="E22" s="36" t="n"/>
      <c r="F22" s="36" t="n"/>
      <c r="G22" s="36" t="n"/>
      <c r="H22" s="36" t="n"/>
      <c r="I22" s="38" t="n"/>
      <c r="J22" s="38" t="n"/>
      <c r="K22" s="36" t="n"/>
      <c r="L22" s="36" t="n"/>
      <c r="M22" s="36" t="n"/>
      <c r="N22" s="36" t="n"/>
      <c r="O22" s="36" t="n"/>
      <c r="P22" s="37" t="n"/>
      <c r="Q22" s="33" t="str">
        <f>IF($E22="","",$E22*$H22)</f>
        <v/>
      </c>
      <c r="R22" s="33" t="str">
        <f>IF($E22="","",IF($I22&lt;&gt;"",$I22,IF($G22="",Rates!$C$23,IFERROR(INDEX(Rates!$C$13:$C$22,MATCH($G22,Rates!$B$13:$B$22,0)),Rates!$C$23))))</f>
        <v/>
      </c>
      <c r="S22" s="33" t="str">
        <f>IF($E22="","",ROUND($Q22*$R22,2))</f>
        <v/>
      </c>
      <c r="T22" s="33" t="str">
        <f>IF($E22="","",ROUND($E22*$J22*(1+$K22/100),2))</f>
        <v/>
      </c>
      <c r="U22" s="33" t="str">
        <f>IF($E22="","",ROUND(IF($N22&lt;&gt;"",$E22*$N22,$Q22)*IF($L22="",0,IFERROR(INDEX(Rates!$C$27:$C$32,MATCH($L22,Rates!$B$27:$B$32,0)),0)),2))</f>
        <v/>
      </c>
      <c r="V22" s="33" t="str">
        <f>IF($E22="","",ROUND($S22+$T22+$U22,2))</f>
        <v/>
      </c>
      <c r="W22" s="33" t="str">
        <f>IF($E22="","",IF($E22=0,0,ROUND($V22/$E22,2)))</f>
        <v/>
      </c>
      <c r="X22" s="34" t="str">
        <f>IF($E22="","",TRIM(IF(OR($I22&lt;&gt;"",$G22="",$Q22=0),"",IF(ISNA(MATCH($G22,Rates!$B$13:$B$22,0)),"Trade is not on your Rates list: priced at the standard rate. ",IF(INDEX(Rates!$C$13:$C$22,MATCH($G22,Rates!$B$13:$B$22,0))="","No rate typed yet for this trade. ","")))&amp;IF($L22="","",IF(ISNA(MATCH($L22,Rates!$B$27:$B$32,0)),"Equipment is not on your Rates list: no cost added. ",IF(INDEX(Rates!$C$27:$C$32,MATCH($L22,Rates!$B$27:$B$32,0))="","No rate typed yet for this equipment. ","")))))</f>
        <v/>
      </c>
    </row>
    <row r="23">
      <c r="B23" s="30" t="n"/>
      <c r="C23" s="22" t="n"/>
      <c r="D23" s="31" t="n"/>
      <c r="E23" s="22" t="n"/>
      <c r="F23" s="22" t="n"/>
      <c r="G23" s="22" t="n"/>
      <c r="H23" s="22" t="n"/>
      <c r="I23" s="32" t="n"/>
      <c r="J23" s="32" t="n"/>
      <c r="K23" s="22" t="n"/>
      <c r="L23" s="22" t="n"/>
      <c r="M23" s="22" t="n"/>
      <c r="N23" s="22" t="n"/>
      <c r="O23" s="22" t="n"/>
      <c r="P23" s="31" t="n"/>
      <c r="Q23" s="33" t="str">
        <f>IF($E23="","",$E23*$H23)</f>
        <v/>
      </c>
      <c r="R23" s="33" t="str">
        <f>IF($E23="","",IF($I23&lt;&gt;"",$I23,IF($G23="",Rates!$C$23,IFERROR(INDEX(Rates!$C$13:$C$22,MATCH($G23,Rates!$B$13:$B$22,0)),Rates!$C$23))))</f>
        <v/>
      </c>
      <c r="S23" s="33" t="str">
        <f>IF($E23="","",ROUND($Q23*$R23,2))</f>
        <v/>
      </c>
      <c r="T23" s="33" t="str">
        <f>IF($E23="","",ROUND($E23*$J23*(1+$K23/100),2))</f>
        <v/>
      </c>
      <c r="U23" s="33" t="str">
        <f>IF($E23="","",ROUND(IF($N23&lt;&gt;"",$E23*$N23,$Q23)*IF($L23="",0,IFERROR(INDEX(Rates!$C$27:$C$32,MATCH($L23,Rates!$B$27:$B$32,0)),0)),2))</f>
        <v/>
      </c>
      <c r="V23" s="33" t="str">
        <f>IF($E23="","",ROUND($S23+$T23+$U23,2))</f>
        <v/>
      </c>
      <c r="W23" s="33" t="str">
        <f>IF($E23="","",IF($E23=0,0,ROUND($V23/$E23,2)))</f>
        <v/>
      </c>
      <c r="X23" s="34" t="str">
        <f>IF($E23="","",TRIM(IF(OR($I23&lt;&gt;"",$G23="",$Q23=0),"",IF(ISNA(MATCH($G23,Rates!$B$13:$B$22,0)),"Trade is not on your Rates list: priced at the standard rate. ",IF(INDEX(Rates!$C$13:$C$22,MATCH($G23,Rates!$B$13:$B$22,0))="","No rate typed yet for this trade. ","")))&amp;IF($L23="","",IF(ISNA(MATCH($L23,Rates!$B$27:$B$32,0)),"Equipment is not on your Rates list: no cost added. ",IF(INDEX(Rates!$C$27:$C$32,MATCH($L23,Rates!$B$27:$B$32,0))="","No rate typed yet for this equipment. ","")))))</f>
        <v/>
      </c>
    </row>
    <row r="24">
      <c r="B24" s="35" t="n"/>
      <c r="C24" s="36" t="n"/>
      <c r="D24" s="37" t="n"/>
      <c r="E24" s="36" t="n"/>
      <c r="F24" s="36" t="n"/>
      <c r="G24" s="36" t="n"/>
      <c r="H24" s="36" t="n"/>
      <c r="I24" s="38" t="n"/>
      <c r="J24" s="38" t="n"/>
      <c r="K24" s="36" t="n"/>
      <c r="L24" s="36" t="n"/>
      <c r="M24" s="36" t="n"/>
      <c r="N24" s="36" t="n"/>
      <c r="O24" s="36" t="n"/>
      <c r="P24" s="37" t="n"/>
      <c r="Q24" s="33" t="str">
        <f>IF($E24="","",$E24*$H24)</f>
        <v/>
      </c>
      <c r="R24" s="33" t="str">
        <f>IF($E24="","",IF($I24&lt;&gt;"",$I24,IF($G24="",Rates!$C$23,IFERROR(INDEX(Rates!$C$13:$C$22,MATCH($G24,Rates!$B$13:$B$22,0)),Rates!$C$23))))</f>
        <v/>
      </c>
      <c r="S24" s="33" t="str">
        <f>IF($E24="","",ROUND($Q24*$R24,2))</f>
        <v/>
      </c>
      <c r="T24" s="33" t="str">
        <f>IF($E24="","",ROUND($E24*$J24*(1+$K24/100),2))</f>
        <v/>
      </c>
      <c r="U24" s="33" t="str">
        <f>IF($E24="","",ROUND(IF($N24&lt;&gt;"",$E24*$N24,$Q24)*IF($L24="",0,IFERROR(INDEX(Rates!$C$27:$C$32,MATCH($L24,Rates!$B$27:$B$32,0)),0)),2))</f>
        <v/>
      </c>
      <c r="V24" s="33" t="str">
        <f>IF($E24="","",ROUND($S24+$T24+$U24,2))</f>
        <v/>
      </c>
      <c r="W24" s="33" t="str">
        <f>IF($E24="","",IF($E24=0,0,ROUND($V24/$E24,2)))</f>
        <v/>
      </c>
      <c r="X24" s="34" t="str">
        <f>IF($E24="","",TRIM(IF(OR($I24&lt;&gt;"",$G24="",$Q24=0),"",IF(ISNA(MATCH($G24,Rates!$B$13:$B$22,0)),"Trade is not on your Rates list: priced at the standard rate. ",IF(INDEX(Rates!$C$13:$C$22,MATCH($G24,Rates!$B$13:$B$22,0))="","No rate typed yet for this trade. ","")))&amp;IF($L24="","",IF(ISNA(MATCH($L24,Rates!$B$27:$B$32,0)),"Equipment is not on your Rates list: no cost added. ",IF(INDEX(Rates!$C$27:$C$32,MATCH($L24,Rates!$B$27:$B$32,0))="","No rate typed yet for this equipment. ","")))))</f>
        <v/>
      </c>
    </row>
    <row r="25">
      <c r="B25" s="30" t="n"/>
      <c r="C25" s="22" t="n"/>
      <c r="D25" s="31" t="n"/>
      <c r="E25" s="22" t="n"/>
      <c r="F25" s="22" t="n"/>
      <c r="G25" s="22" t="n"/>
      <c r="H25" s="22" t="n"/>
      <c r="I25" s="32" t="n"/>
      <c r="J25" s="32" t="n"/>
      <c r="K25" s="22" t="n"/>
      <c r="L25" s="22" t="n"/>
      <c r="M25" s="22" t="n"/>
      <c r="N25" s="22" t="n"/>
      <c r="O25" s="22" t="n"/>
      <c r="P25" s="31" t="n"/>
      <c r="Q25" s="33" t="str">
        <f>IF($E25="","",$E25*$H25)</f>
        <v/>
      </c>
      <c r="R25" s="33" t="str">
        <f>IF($E25="","",IF($I25&lt;&gt;"",$I25,IF($G25="",Rates!$C$23,IFERROR(INDEX(Rates!$C$13:$C$22,MATCH($G25,Rates!$B$13:$B$22,0)),Rates!$C$23))))</f>
        <v/>
      </c>
      <c r="S25" s="33" t="str">
        <f>IF($E25="","",ROUND($Q25*$R25,2))</f>
        <v/>
      </c>
      <c r="T25" s="33" t="str">
        <f>IF($E25="","",ROUND($E25*$J25*(1+$K25/100),2))</f>
        <v/>
      </c>
      <c r="U25" s="33" t="str">
        <f>IF($E25="","",ROUND(IF($N25&lt;&gt;"",$E25*$N25,$Q25)*IF($L25="",0,IFERROR(INDEX(Rates!$C$27:$C$32,MATCH($L25,Rates!$B$27:$B$32,0)),0)),2))</f>
        <v/>
      </c>
      <c r="V25" s="33" t="str">
        <f>IF($E25="","",ROUND($S25+$T25+$U25,2))</f>
        <v/>
      </c>
      <c r="W25" s="33" t="str">
        <f>IF($E25="","",IF($E25=0,0,ROUND($V25/$E25,2)))</f>
        <v/>
      </c>
      <c r="X25" s="34" t="str">
        <f>IF($E25="","",TRIM(IF(OR($I25&lt;&gt;"",$G25="",$Q25=0),"",IF(ISNA(MATCH($G25,Rates!$B$13:$B$22,0)),"Trade is not on your Rates list: priced at the standard rate. ",IF(INDEX(Rates!$C$13:$C$22,MATCH($G25,Rates!$B$13:$B$22,0))="","No rate typed yet for this trade. ","")))&amp;IF($L25="","",IF(ISNA(MATCH($L25,Rates!$B$27:$B$32,0)),"Equipment is not on your Rates list: no cost added. ",IF(INDEX(Rates!$C$27:$C$32,MATCH($L25,Rates!$B$27:$B$32,0))="","No rate typed yet for this equipment. ","")))))</f>
        <v/>
      </c>
    </row>
    <row r="26">
      <c r="B26" s="35" t="n"/>
      <c r="C26" s="36" t="n"/>
      <c r="D26" s="37" t="n"/>
      <c r="E26" s="36" t="n"/>
      <c r="F26" s="36" t="n"/>
      <c r="G26" s="36" t="n"/>
      <c r="H26" s="36" t="n"/>
      <c r="I26" s="38" t="n"/>
      <c r="J26" s="38" t="n"/>
      <c r="K26" s="36" t="n"/>
      <c r="L26" s="36" t="n"/>
      <c r="M26" s="36" t="n"/>
      <c r="N26" s="36" t="n"/>
      <c r="O26" s="36" t="n"/>
      <c r="P26" s="37" t="n"/>
      <c r="Q26" s="33" t="str">
        <f>IF($E26="","",$E26*$H26)</f>
        <v/>
      </c>
      <c r="R26" s="33" t="str">
        <f>IF($E26="","",IF($I26&lt;&gt;"",$I26,IF($G26="",Rates!$C$23,IFERROR(INDEX(Rates!$C$13:$C$22,MATCH($G26,Rates!$B$13:$B$22,0)),Rates!$C$23))))</f>
        <v/>
      </c>
      <c r="S26" s="33" t="str">
        <f>IF($E26="","",ROUND($Q26*$R26,2))</f>
        <v/>
      </c>
      <c r="T26" s="33" t="str">
        <f>IF($E26="","",ROUND($E26*$J26*(1+$K26/100),2))</f>
        <v/>
      </c>
      <c r="U26" s="33" t="str">
        <f>IF($E26="","",ROUND(IF($N26&lt;&gt;"",$E26*$N26,$Q26)*IF($L26="",0,IFERROR(INDEX(Rates!$C$27:$C$32,MATCH($L26,Rates!$B$27:$B$32,0)),0)),2))</f>
        <v/>
      </c>
      <c r="V26" s="33" t="str">
        <f>IF($E26="","",ROUND($S26+$T26+$U26,2))</f>
        <v/>
      </c>
      <c r="W26" s="33" t="str">
        <f>IF($E26="","",IF($E26=0,0,ROUND($V26/$E26,2)))</f>
        <v/>
      </c>
      <c r="X26" s="34" t="str">
        <f>IF($E26="","",TRIM(IF(OR($I26&lt;&gt;"",$G26="",$Q26=0),"",IF(ISNA(MATCH($G26,Rates!$B$13:$B$22,0)),"Trade is not on your Rates list: priced at the standard rate. ",IF(INDEX(Rates!$C$13:$C$22,MATCH($G26,Rates!$B$13:$B$22,0))="","No rate typed yet for this trade. ","")))&amp;IF($L26="","",IF(ISNA(MATCH($L26,Rates!$B$27:$B$32,0)),"Equipment is not on your Rates list: no cost added. ",IF(INDEX(Rates!$C$27:$C$32,MATCH($L26,Rates!$B$27:$B$32,0))="","No rate typed yet for this equipment. ","")))))</f>
        <v/>
      </c>
    </row>
    <row r="27">
      <c r="B27" s="30" t="n"/>
      <c r="C27" s="22" t="n"/>
      <c r="D27" s="31" t="n"/>
      <c r="E27" s="22" t="n"/>
      <c r="F27" s="22" t="n"/>
      <c r="G27" s="22" t="n"/>
      <c r="H27" s="22" t="n"/>
      <c r="I27" s="32" t="n"/>
      <c r="J27" s="32" t="n"/>
      <c r="K27" s="22" t="n"/>
      <c r="L27" s="22" t="n"/>
      <c r="M27" s="22" t="n"/>
      <c r="N27" s="22" t="n"/>
      <c r="O27" s="22" t="n"/>
      <c r="P27" s="31" t="n"/>
      <c r="Q27" s="33" t="str">
        <f>IF($E27="","",$E27*$H27)</f>
        <v/>
      </c>
      <c r="R27" s="33" t="str">
        <f>IF($E27="","",IF($I27&lt;&gt;"",$I27,IF($G27="",Rates!$C$23,IFERROR(INDEX(Rates!$C$13:$C$22,MATCH($G27,Rates!$B$13:$B$22,0)),Rates!$C$23))))</f>
        <v/>
      </c>
      <c r="S27" s="33" t="str">
        <f>IF($E27="","",ROUND($Q27*$R27,2))</f>
        <v/>
      </c>
      <c r="T27" s="33" t="str">
        <f>IF($E27="","",ROUND($E27*$J27*(1+$K27/100),2))</f>
        <v/>
      </c>
      <c r="U27" s="33" t="str">
        <f>IF($E27="","",ROUND(IF($N27&lt;&gt;"",$E27*$N27,$Q27)*IF($L27="",0,IFERROR(INDEX(Rates!$C$27:$C$32,MATCH($L27,Rates!$B$27:$B$32,0)),0)),2))</f>
        <v/>
      </c>
      <c r="V27" s="33" t="str">
        <f>IF($E27="","",ROUND($S27+$T27+$U27,2))</f>
        <v/>
      </c>
      <c r="W27" s="33" t="str">
        <f>IF($E27="","",IF($E27=0,0,ROUND($V27/$E27,2)))</f>
        <v/>
      </c>
      <c r="X27" s="34" t="str">
        <f>IF($E27="","",TRIM(IF(OR($I27&lt;&gt;"",$G27="",$Q27=0),"",IF(ISNA(MATCH($G27,Rates!$B$13:$B$22,0)),"Trade is not on your Rates list: priced at the standard rate. ",IF(INDEX(Rates!$C$13:$C$22,MATCH($G27,Rates!$B$13:$B$22,0))="","No rate typed yet for this trade. ","")))&amp;IF($L27="","",IF(ISNA(MATCH($L27,Rates!$B$27:$B$32,0)),"Equipment is not on your Rates list: no cost added. ",IF(INDEX(Rates!$C$27:$C$32,MATCH($L27,Rates!$B$27:$B$32,0))="","No rate typed yet for this equipment. ","")))))</f>
        <v/>
      </c>
    </row>
    <row r="28">
      <c r="B28" s="35" t="n"/>
      <c r="C28" s="36" t="n"/>
      <c r="D28" s="37" t="n"/>
      <c r="E28" s="36" t="n"/>
      <c r="F28" s="36" t="n"/>
      <c r="G28" s="36" t="n"/>
      <c r="H28" s="36" t="n"/>
      <c r="I28" s="38" t="n"/>
      <c r="J28" s="38" t="n"/>
      <c r="K28" s="36" t="n"/>
      <c r="L28" s="36" t="n"/>
      <c r="M28" s="36" t="n"/>
      <c r="N28" s="36" t="n"/>
      <c r="O28" s="36" t="n"/>
      <c r="P28" s="37" t="n"/>
      <c r="Q28" s="33" t="str">
        <f>IF($E28="","",$E28*$H28)</f>
        <v/>
      </c>
      <c r="R28" s="33" t="str">
        <f>IF($E28="","",IF($I28&lt;&gt;"",$I28,IF($G28="",Rates!$C$23,IFERROR(INDEX(Rates!$C$13:$C$22,MATCH($G28,Rates!$B$13:$B$22,0)),Rates!$C$23))))</f>
        <v/>
      </c>
      <c r="S28" s="33" t="str">
        <f>IF($E28="","",ROUND($Q28*$R28,2))</f>
        <v/>
      </c>
      <c r="T28" s="33" t="str">
        <f>IF($E28="","",ROUND($E28*$J28*(1+$K28/100),2))</f>
        <v/>
      </c>
      <c r="U28" s="33" t="str">
        <f>IF($E28="","",ROUND(IF($N28&lt;&gt;"",$E28*$N28,$Q28)*IF($L28="",0,IFERROR(INDEX(Rates!$C$27:$C$32,MATCH($L28,Rates!$B$27:$B$32,0)),0)),2))</f>
        <v/>
      </c>
      <c r="V28" s="33" t="str">
        <f>IF($E28="","",ROUND($S28+$T28+$U28,2))</f>
        <v/>
      </c>
      <c r="W28" s="33" t="str">
        <f>IF($E28="","",IF($E28=0,0,ROUND($V28/$E28,2)))</f>
        <v/>
      </c>
      <c r="X28" s="34" t="str">
        <f>IF($E28="","",TRIM(IF(OR($I28&lt;&gt;"",$G28="",$Q28=0),"",IF(ISNA(MATCH($G28,Rates!$B$13:$B$22,0)),"Trade is not on your Rates list: priced at the standard rate. ",IF(INDEX(Rates!$C$13:$C$22,MATCH($G28,Rates!$B$13:$B$22,0))="","No rate typed yet for this trade. ","")))&amp;IF($L28="","",IF(ISNA(MATCH($L28,Rates!$B$27:$B$32,0)),"Equipment is not on your Rates list: no cost added. ",IF(INDEX(Rates!$C$27:$C$32,MATCH($L28,Rates!$B$27:$B$32,0))="","No rate typed yet for this equipment. ","")))))</f>
        <v/>
      </c>
    </row>
    <row r="29">
      <c r="B29" s="30" t="n"/>
      <c r="C29" s="22" t="n"/>
      <c r="D29" s="31" t="n"/>
      <c r="E29" s="22" t="n"/>
      <c r="F29" s="22" t="n"/>
      <c r="G29" s="22" t="n"/>
      <c r="H29" s="22" t="n"/>
      <c r="I29" s="32" t="n"/>
      <c r="J29" s="32" t="n"/>
      <c r="K29" s="22" t="n"/>
      <c r="L29" s="22" t="n"/>
      <c r="M29" s="22" t="n"/>
      <c r="N29" s="22" t="n"/>
      <c r="O29" s="22" t="n"/>
      <c r="P29" s="31" t="n"/>
      <c r="Q29" s="33" t="str">
        <f>IF($E29="","",$E29*$H29)</f>
        <v/>
      </c>
      <c r="R29" s="33" t="str">
        <f>IF($E29="","",IF($I29&lt;&gt;"",$I29,IF($G29="",Rates!$C$23,IFERROR(INDEX(Rates!$C$13:$C$22,MATCH($G29,Rates!$B$13:$B$22,0)),Rates!$C$23))))</f>
        <v/>
      </c>
      <c r="S29" s="33" t="str">
        <f>IF($E29="","",ROUND($Q29*$R29,2))</f>
        <v/>
      </c>
      <c r="T29" s="33" t="str">
        <f>IF($E29="","",ROUND($E29*$J29*(1+$K29/100),2))</f>
        <v/>
      </c>
      <c r="U29" s="33" t="str">
        <f>IF($E29="","",ROUND(IF($N29&lt;&gt;"",$E29*$N29,$Q29)*IF($L29="",0,IFERROR(INDEX(Rates!$C$27:$C$32,MATCH($L29,Rates!$B$27:$B$32,0)),0)),2))</f>
        <v/>
      </c>
      <c r="V29" s="33" t="str">
        <f>IF($E29="","",ROUND($S29+$T29+$U29,2))</f>
        <v/>
      </c>
      <c r="W29" s="33" t="str">
        <f>IF($E29="","",IF($E29=0,0,ROUND($V29/$E29,2)))</f>
        <v/>
      </c>
      <c r="X29" s="34" t="str">
        <f>IF($E29="","",TRIM(IF(OR($I29&lt;&gt;"",$G29="",$Q29=0),"",IF(ISNA(MATCH($G29,Rates!$B$13:$B$22,0)),"Trade is not on your Rates list: priced at the standard rate. ",IF(INDEX(Rates!$C$13:$C$22,MATCH($G29,Rates!$B$13:$B$22,0))="","No rate typed yet for this trade. ","")))&amp;IF($L29="","",IF(ISNA(MATCH($L29,Rates!$B$27:$B$32,0)),"Equipment is not on your Rates list: no cost added. ",IF(INDEX(Rates!$C$27:$C$32,MATCH($L29,Rates!$B$27:$B$32,0))="","No rate typed yet for this equipment. ","")))))</f>
        <v/>
      </c>
    </row>
    <row r="30">
      <c r="B30" s="35" t="n"/>
      <c r="C30" s="36" t="n"/>
      <c r="D30" s="37" t="n"/>
      <c r="E30" s="36" t="n"/>
      <c r="F30" s="36" t="n"/>
      <c r="G30" s="36" t="n"/>
      <c r="H30" s="36" t="n"/>
      <c r="I30" s="38" t="n"/>
      <c r="J30" s="38" t="n"/>
      <c r="K30" s="36" t="n"/>
      <c r="L30" s="36" t="n"/>
      <c r="M30" s="36" t="n"/>
      <c r="N30" s="36" t="n"/>
      <c r="O30" s="36" t="n"/>
      <c r="P30" s="37" t="n"/>
      <c r="Q30" s="33" t="str">
        <f>IF($E30="","",$E30*$H30)</f>
        <v/>
      </c>
      <c r="R30" s="33" t="str">
        <f>IF($E30="","",IF($I30&lt;&gt;"",$I30,IF($G30="",Rates!$C$23,IFERROR(INDEX(Rates!$C$13:$C$22,MATCH($G30,Rates!$B$13:$B$22,0)),Rates!$C$23))))</f>
        <v/>
      </c>
      <c r="S30" s="33" t="str">
        <f>IF($E30="","",ROUND($Q30*$R30,2))</f>
        <v/>
      </c>
      <c r="T30" s="33" t="str">
        <f>IF($E30="","",ROUND($E30*$J30*(1+$K30/100),2))</f>
        <v/>
      </c>
      <c r="U30" s="33" t="str">
        <f>IF($E30="","",ROUND(IF($N30&lt;&gt;"",$E30*$N30,$Q30)*IF($L30="",0,IFERROR(INDEX(Rates!$C$27:$C$32,MATCH($L30,Rates!$B$27:$B$32,0)),0)),2))</f>
        <v/>
      </c>
      <c r="V30" s="33" t="str">
        <f>IF($E30="","",ROUND($S30+$T30+$U30,2))</f>
        <v/>
      </c>
      <c r="W30" s="33" t="str">
        <f>IF($E30="","",IF($E30=0,0,ROUND($V30/$E30,2)))</f>
        <v/>
      </c>
      <c r="X30" s="34" t="str">
        <f>IF($E30="","",TRIM(IF(OR($I30&lt;&gt;"",$G30="",$Q30=0),"",IF(ISNA(MATCH($G30,Rates!$B$13:$B$22,0)),"Trade is not on your Rates list: priced at the standard rate. ",IF(INDEX(Rates!$C$13:$C$22,MATCH($G30,Rates!$B$13:$B$22,0))="","No rate typed yet for this trade. ","")))&amp;IF($L30="","",IF(ISNA(MATCH($L30,Rates!$B$27:$B$32,0)),"Equipment is not on your Rates list: no cost added. ",IF(INDEX(Rates!$C$27:$C$32,MATCH($L30,Rates!$B$27:$B$32,0))="","No rate typed yet for this equipment. ","")))))</f>
        <v/>
      </c>
    </row>
    <row r="31">
      <c r="B31" s="30" t="n"/>
      <c r="C31" s="22" t="n"/>
      <c r="D31" s="31" t="n"/>
      <c r="E31" s="22" t="n"/>
      <c r="F31" s="22" t="n"/>
      <c r="G31" s="22" t="n"/>
      <c r="H31" s="22" t="n"/>
      <c r="I31" s="32" t="n"/>
      <c r="J31" s="32" t="n"/>
      <c r="K31" s="22" t="n"/>
      <c r="L31" s="22" t="n"/>
      <c r="M31" s="22" t="n"/>
      <c r="N31" s="22" t="n"/>
      <c r="O31" s="22" t="n"/>
      <c r="P31" s="31" t="n"/>
      <c r="Q31" s="33" t="str">
        <f>IF($E31="","",$E31*$H31)</f>
        <v/>
      </c>
      <c r="R31" s="33" t="str">
        <f>IF($E31="","",IF($I31&lt;&gt;"",$I31,IF($G31="",Rates!$C$23,IFERROR(INDEX(Rates!$C$13:$C$22,MATCH($G31,Rates!$B$13:$B$22,0)),Rates!$C$23))))</f>
        <v/>
      </c>
      <c r="S31" s="33" t="str">
        <f>IF($E31="","",ROUND($Q31*$R31,2))</f>
        <v/>
      </c>
      <c r="T31" s="33" t="str">
        <f>IF($E31="","",ROUND($E31*$J31*(1+$K31/100),2))</f>
        <v/>
      </c>
      <c r="U31" s="33" t="str">
        <f>IF($E31="","",ROUND(IF($N31&lt;&gt;"",$E31*$N31,$Q31)*IF($L31="",0,IFERROR(INDEX(Rates!$C$27:$C$32,MATCH($L31,Rates!$B$27:$B$32,0)),0)),2))</f>
        <v/>
      </c>
      <c r="V31" s="33" t="str">
        <f>IF($E31="","",ROUND($S31+$T31+$U31,2))</f>
        <v/>
      </c>
      <c r="W31" s="33" t="str">
        <f>IF($E31="","",IF($E31=0,0,ROUND($V31/$E31,2)))</f>
        <v/>
      </c>
      <c r="X31" s="34" t="str">
        <f>IF($E31="","",TRIM(IF(OR($I31&lt;&gt;"",$G31="",$Q31=0),"",IF(ISNA(MATCH($G31,Rates!$B$13:$B$22,0)),"Trade is not on your Rates list: priced at the standard rate. ",IF(INDEX(Rates!$C$13:$C$22,MATCH($G31,Rates!$B$13:$B$22,0))="","No rate typed yet for this trade. ","")))&amp;IF($L31="","",IF(ISNA(MATCH($L31,Rates!$B$27:$B$32,0)),"Equipment is not on your Rates list: no cost added. ",IF(INDEX(Rates!$C$27:$C$32,MATCH($L31,Rates!$B$27:$B$32,0))="","No rate typed yet for this equipment. ","")))))</f>
        <v/>
      </c>
    </row>
    <row r="32">
      <c r="B32" s="35" t="n"/>
      <c r="C32" s="36" t="n"/>
      <c r="D32" s="37" t="n"/>
      <c r="E32" s="36" t="n"/>
      <c r="F32" s="36" t="n"/>
      <c r="G32" s="36" t="n"/>
      <c r="H32" s="36" t="n"/>
      <c r="I32" s="38" t="n"/>
      <c r="J32" s="38" t="n"/>
      <c r="K32" s="36" t="n"/>
      <c r="L32" s="36" t="n"/>
      <c r="M32" s="36" t="n"/>
      <c r="N32" s="36" t="n"/>
      <c r="O32" s="36" t="n"/>
      <c r="P32" s="37" t="n"/>
      <c r="Q32" s="33" t="str">
        <f>IF($E32="","",$E32*$H32)</f>
        <v/>
      </c>
      <c r="R32" s="33" t="str">
        <f>IF($E32="","",IF($I32&lt;&gt;"",$I32,IF($G32="",Rates!$C$23,IFERROR(INDEX(Rates!$C$13:$C$22,MATCH($G32,Rates!$B$13:$B$22,0)),Rates!$C$23))))</f>
        <v/>
      </c>
      <c r="S32" s="33" t="str">
        <f>IF($E32="","",ROUND($Q32*$R32,2))</f>
        <v/>
      </c>
      <c r="T32" s="33" t="str">
        <f>IF($E32="","",ROUND($E32*$J32*(1+$K32/100),2))</f>
        <v/>
      </c>
      <c r="U32" s="33" t="str">
        <f>IF($E32="","",ROUND(IF($N32&lt;&gt;"",$E32*$N32,$Q32)*IF($L32="",0,IFERROR(INDEX(Rates!$C$27:$C$32,MATCH($L32,Rates!$B$27:$B$32,0)),0)),2))</f>
        <v/>
      </c>
      <c r="V32" s="33" t="str">
        <f>IF($E32="","",ROUND($S32+$T32+$U32,2))</f>
        <v/>
      </c>
      <c r="W32" s="33" t="str">
        <f>IF($E32="","",IF($E32=0,0,ROUND($V32/$E32,2)))</f>
        <v/>
      </c>
      <c r="X32" s="34" t="str">
        <f>IF($E32="","",TRIM(IF(OR($I32&lt;&gt;"",$G32="",$Q32=0),"",IF(ISNA(MATCH($G32,Rates!$B$13:$B$22,0)),"Trade is not on your Rates list: priced at the standard rate. ",IF(INDEX(Rates!$C$13:$C$22,MATCH($G32,Rates!$B$13:$B$22,0))="","No rate typed yet for this trade. ","")))&amp;IF($L32="","",IF(ISNA(MATCH($L32,Rates!$B$27:$B$32,0)),"Equipment is not on your Rates list: no cost added. ",IF(INDEX(Rates!$C$27:$C$32,MATCH($L32,Rates!$B$27:$B$32,0))="","No rate typed yet for this equipment. ","")))))</f>
        <v/>
      </c>
    </row>
    <row r="33">
      <c r="B33" s="30" t="n"/>
      <c r="C33" s="22" t="n"/>
      <c r="D33" s="31" t="n"/>
      <c r="E33" s="22" t="n"/>
      <c r="F33" s="22" t="n"/>
      <c r="G33" s="22" t="n"/>
      <c r="H33" s="22" t="n"/>
      <c r="I33" s="32" t="n"/>
      <c r="J33" s="32" t="n"/>
      <c r="K33" s="22" t="n"/>
      <c r="L33" s="22" t="n"/>
      <c r="M33" s="22" t="n"/>
      <c r="N33" s="22" t="n"/>
      <c r="O33" s="22" t="n"/>
      <c r="P33" s="31" t="n"/>
      <c r="Q33" s="33" t="str">
        <f>IF($E33="","",$E33*$H33)</f>
        <v/>
      </c>
      <c r="R33" s="33" t="str">
        <f>IF($E33="","",IF($I33&lt;&gt;"",$I33,IF($G33="",Rates!$C$23,IFERROR(INDEX(Rates!$C$13:$C$22,MATCH($G33,Rates!$B$13:$B$22,0)),Rates!$C$23))))</f>
        <v/>
      </c>
      <c r="S33" s="33" t="str">
        <f>IF($E33="","",ROUND($Q33*$R33,2))</f>
        <v/>
      </c>
      <c r="T33" s="33" t="str">
        <f>IF($E33="","",ROUND($E33*$J33*(1+$K33/100),2))</f>
        <v/>
      </c>
      <c r="U33" s="33" t="str">
        <f>IF($E33="","",ROUND(IF($N33&lt;&gt;"",$E33*$N33,$Q33)*IF($L33="",0,IFERROR(INDEX(Rates!$C$27:$C$32,MATCH($L33,Rates!$B$27:$B$32,0)),0)),2))</f>
        <v/>
      </c>
      <c r="V33" s="33" t="str">
        <f>IF($E33="","",ROUND($S33+$T33+$U33,2))</f>
        <v/>
      </c>
      <c r="W33" s="33" t="str">
        <f>IF($E33="","",IF($E33=0,0,ROUND($V33/$E33,2)))</f>
        <v/>
      </c>
      <c r="X33" s="34" t="str">
        <f>IF($E33="","",TRIM(IF(OR($I33&lt;&gt;"",$G33="",$Q33=0),"",IF(ISNA(MATCH($G33,Rates!$B$13:$B$22,0)),"Trade is not on your Rates list: priced at the standard rate. ",IF(INDEX(Rates!$C$13:$C$22,MATCH($G33,Rates!$B$13:$B$22,0))="","No rate typed yet for this trade. ","")))&amp;IF($L33="","",IF(ISNA(MATCH($L33,Rates!$B$27:$B$32,0)),"Equipment is not on your Rates list: no cost added. ",IF(INDEX(Rates!$C$27:$C$32,MATCH($L33,Rates!$B$27:$B$32,0))="","No rate typed yet for this equipment. ","")))))</f>
        <v/>
      </c>
    </row>
    <row r="34">
      <c r="B34" s="35" t="n"/>
      <c r="C34" s="36" t="n"/>
      <c r="D34" s="37" t="n"/>
      <c r="E34" s="36" t="n"/>
      <c r="F34" s="36" t="n"/>
      <c r="G34" s="36" t="n"/>
      <c r="H34" s="36" t="n"/>
      <c r="I34" s="38" t="n"/>
      <c r="J34" s="38" t="n"/>
      <c r="K34" s="36" t="n"/>
      <c r="L34" s="36" t="n"/>
      <c r="M34" s="36" t="n"/>
      <c r="N34" s="36" t="n"/>
      <c r="O34" s="36" t="n"/>
      <c r="P34" s="37" t="n"/>
      <c r="Q34" s="33" t="str">
        <f>IF($E34="","",$E34*$H34)</f>
        <v/>
      </c>
      <c r="R34" s="33" t="str">
        <f>IF($E34="","",IF($I34&lt;&gt;"",$I34,IF($G34="",Rates!$C$23,IFERROR(INDEX(Rates!$C$13:$C$22,MATCH($G34,Rates!$B$13:$B$22,0)),Rates!$C$23))))</f>
        <v/>
      </c>
      <c r="S34" s="33" t="str">
        <f>IF($E34="","",ROUND($Q34*$R34,2))</f>
        <v/>
      </c>
      <c r="T34" s="33" t="str">
        <f>IF($E34="","",ROUND($E34*$J34*(1+$K34/100),2))</f>
        <v/>
      </c>
      <c r="U34" s="33" t="str">
        <f>IF($E34="","",ROUND(IF($N34&lt;&gt;"",$E34*$N34,$Q34)*IF($L34="",0,IFERROR(INDEX(Rates!$C$27:$C$32,MATCH($L34,Rates!$B$27:$B$32,0)),0)),2))</f>
        <v/>
      </c>
      <c r="V34" s="33" t="str">
        <f>IF($E34="","",ROUND($S34+$T34+$U34,2))</f>
        <v/>
      </c>
      <c r="W34" s="33" t="str">
        <f>IF($E34="","",IF($E34=0,0,ROUND($V34/$E34,2)))</f>
        <v/>
      </c>
      <c r="X34" s="34" t="str">
        <f>IF($E34="","",TRIM(IF(OR($I34&lt;&gt;"",$G34="",$Q34=0),"",IF(ISNA(MATCH($G34,Rates!$B$13:$B$22,0)),"Trade is not on your Rates list: priced at the standard rate. ",IF(INDEX(Rates!$C$13:$C$22,MATCH($G34,Rates!$B$13:$B$22,0))="","No rate typed yet for this trade. ","")))&amp;IF($L34="","",IF(ISNA(MATCH($L34,Rates!$B$27:$B$32,0)),"Equipment is not on your Rates list: no cost added. ",IF(INDEX(Rates!$C$27:$C$32,MATCH($L34,Rates!$B$27:$B$32,0))="","No rate typed yet for this equipment. ","")))))</f>
        <v/>
      </c>
    </row>
    <row r="35">
      <c r="B35" s="30" t="n"/>
      <c r="C35" s="22" t="n"/>
      <c r="D35" s="31" t="n"/>
      <c r="E35" s="22" t="n"/>
      <c r="F35" s="22" t="n"/>
      <c r="G35" s="22" t="n"/>
      <c r="H35" s="22" t="n"/>
      <c r="I35" s="32" t="n"/>
      <c r="J35" s="32" t="n"/>
      <c r="K35" s="22" t="n"/>
      <c r="L35" s="22" t="n"/>
      <c r="M35" s="22" t="n"/>
      <c r="N35" s="22" t="n"/>
      <c r="O35" s="22" t="n"/>
      <c r="P35" s="31" t="n"/>
      <c r="Q35" s="33" t="str">
        <f>IF($E35="","",$E35*$H35)</f>
        <v/>
      </c>
      <c r="R35" s="33" t="str">
        <f>IF($E35="","",IF($I35&lt;&gt;"",$I35,IF($G35="",Rates!$C$23,IFERROR(INDEX(Rates!$C$13:$C$22,MATCH($G35,Rates!$B$13:$B$22,0)),Rates!$C$23))))</f>
        <v/>
      </c>
      <c r="S35" s="33" t="str">
        <f>IF($E35="","",ROUND($Q35*$R35,2))</f>
        <v/>
      </c>
      <c r="T35" s="33" t="str">
        <f>IF($E35="","",ROUND($E35*$J35*(1+$K35/100),2))</f>
        <v/>
      </c>
      <c r="U35" s="33" t="str">
        <f>IF($E35="","",ROUND(IF($N35&lt;&gt;"",$E35*$N35,$Q35)*IF($L35="",0,IFERROR(INDEX(Rates!$C$27:$C$32,MATCH($L35,Rates!$B$27:$B$32,0)),0)),2))</f>
        <v/>
      </c>
      <c r="V35" s="33" t="str">
        <f>IF($E35="","",ROUND($S35+$T35+$U35,2))</f>
        <v/>
      </c>
      <c r="W35" s="33" t="str">
        <f>IF($E35="","",IF($E35=0,0,ROUND($V35/$E35,2)))</f>
        <v/>
      </c>
      <c r="X35" s="34" t="str">
        <f>IF($E35="","",TRIM(IF(OR($I35&lt;&gt;"",$G35="",$Q35=0),"",IF(ISNA(MATCH($G35,Rates!$B$13:$B$22,0)),"Trade is not on your Rates list: priced at the standard rate. ",IF(INDEX(Rates!$C$13:$C$22,MATCH($G35,Rates!$B$13:$B$22,0))="","No rate typed yet for this trade. ","")))&amp;IF($L35="","",IF(ISNA(MATCH($L35,Rates!$B$27:$B$32,0)),"Equipment is not on your Rates list: no cost added. ",IF(INDEX(Rates!$C$27:$C$32,MATCH($L35,Rates!$B$27:$B$32,0))="","No rate typed yet for this equipment. ","")))))</f>
        <v/>
      </c>
    </row>
    <row r="36">
      <c r="B36" s="35" t="n"/>
      <c r="C36" s="36" t="n"/>
      <c r="D36" s="37" t="n"/>
      <c r="E36" s="36" t="n"/>
      <c r="F36" s="36" t="n"/>
      <c r="G36" s="36" t="n"/>
      <c r="H36" s="36" t="n"/>
      <c r="I36" s="38" t="n"/>
      <c r="J36" s="38" t="n"/>
      <c r="K36" s="36" t="n"/>
      <c r="L36" s="36" t="n"/>
      <c r="M36" s="36" t="n"/>
      <c r="N36" s="36" t="n"/>
      <c r="O36" s="36" t="n"/>
      <c r="P36" s="37" t="n"/>
      <c r="Q36" s="33" t="str">
        <f>IF($E36="","",$E36*$H36)</f>
        <v/>
      </c>
      <c r="R36" s="33" t="str">
        <f>IF($E36="","",IF($I36&lt;&gt;"",$I36,IF($G36="",Rates!$C$23,IFERROR(INDEX(Rates!$C$13:$C$22,MATCH($G36,Rates!$B$13:$B$22,0)),Rates!$C$23))))</f>
        <v/>
      </c>
      <c r="S36" s="33" t="str">
        <f>IF($E36="","",ROUND($Q36*$R36,2))</f>
        <v/>
      </c>
      <c r="T36" s="33" t="str">
        <f>IF($E36="","",ROUND($E36*$J36*(1+$K36/100),2))</f>
        <v/>
      </c>
      <c r="U36" s="33" t="str">
        <f>IF($E36="","",ROUND(IF($N36&lt;&gt;"",$E36*$N36,$Q36)*IF($L36="",0,IFERROR(INDEX(Rates!$C$27:$C$32,MATCH($L36,Rates!$B$27:$B$32,0)),0)),2))</f>
        <v/>
      </c>
      <c r="V36" s="33" t="str">
        <f>IF($E36="","",ROUND($S36+$T36+$U36,2))</f>
        <v/>
      </c>
      <c r="W36" s="33" t="str">
        <f>IF($E36="","",IF($E36=0,0,ROUND($V36/$E36,2)))</f>
        <v/>
      </c>
      <c r="X36" s="34" t="str">
        <f>IF($E36="","",TRIM(IF(OR($I36&lt;&gt;"",$G36="",$Q36=0),"",IF(ISNA(MATCH($G36,Rates!$B$13:$B$22,0)),"Trade is not on your Rates list: priced at the standard rate. ",IF(INDEX(Rates!$C$13:$C$22,MATCH($G36,Rates!$B$13:$B$22,0))="","No rate typed yet for this trade. ","")))&amp;IF($L36="","",IF(ISNA(MATCH($L36,Rates!$B$27:$B$32,0)),"Equipment is not on your Rates list: no cost added. ",IF(INDEX(Rates!$C$27:$C$32,MATCH($L36,Rates!$B$27:$B$32,0))="","No rate typed yet for this equipment. ","")))))</f>
        <v/>
      </c>
    </row>
    <row r="37">
      <c r="B37" s="30" t="n"/>
      <c r="C37" s="22" t="n"/>
      <c r="D37" s="31" t="n"/>
      <c r="E37" s="22" t="n"/>
      <c r="F37" s="22" t="n"/>
      <c r="G37" s="22" t="n"/>
      <c r="H37" s="22" t="n"/>
      <c r="I37" s="32" t="n"/>
      <c r="J37" s="32" t="n"/>
      <c r="K37" s="22" t="n"/>
      <c r="L37" s="22" t="n"/>
      <c r="M37" s="22" t="n"/>
      <c r="N37" s="22" t="n"/>
      <c r="O37" s="22" t="n"/>
      <c r="P37" s="31" t="n"/>
      <c r="Q37" s="33" t="str">
        <f>IF($E37="","",$E37*$H37)</f>
        <v/>
      </c>
      <c r="R37" s="33" t="str">
        <f>IF($E37="","",IF($I37&lt;&gt;"",$I37,IF($G37="",Rates!$C$23,IFERROR(INDEX(Rates!$C$13:$C$22,MATCH($G37,Rates!$B$13:$B$22,0)),Rates!$C$23))))</f>
        <v/>
      </c>
      <c r="S37" s="33" t="str">
        <f>IF($E37="","",ROUND($Q37*$R37,2))</f>
        <v/>
      </c>
      <c r="T37" s="33" t="str">
        <f>IF($E37="","",ROUND($E37*$J37*(1+$K37/100),2))</f>
        <v/>
      </c>
      <c r="U37" s="33" t="str">
        <f>IF($E37="","",ROUND(IF($N37&lt;&gt;"",$E37*$N37,$Q37)*IF($L37="",0,IFERROR(INDEX(Rates!$C$27:$C$32,MATCH($L37,Rates!$B$27:$B$32,0)),0)),2))</f>
        <v/>
      </c>
      <c r="V37" s="33" t="str">
        <f>IF($E37="","",ROUND($S37+$T37+$U37,2))</f>
        <v/>
      </c>
      <c r="W37" s="33" t="str">
        <f>IF($E37="","",IF($E37=0,0,ROUND($V37/$E37,2)))</f>
        <v/>
      </c>
      <c r="X37" s="34" t="str">
        <f>IF($E37="","",TRIM(IF(OR($I37&lt;&gt;"",$G37="",$Q37=0),"",IF(ISNA(MATCH($G37,Rates!$B$13:$B$22,0)),"Trade is not on your Rates list: priced at the standard rate. ",IF(INDEX(Rates!$C$13:$C$22,MATCH($G37,Rates!$B$13:$B$22,0))="","No rate typed yet for this trade. ","")))&amp;IF($L37="","",IF(ISNA(MATCH($L37,Rates!$B$27:$B$32,0)),"Equipment is not on your Rates list: no cost added. ",IF(INDEX(Rates!$C$27:$C$32,MATCH($L37,Rates!$B$27:$B$32,0))="","No rate typed yet for this equipment. ","")))))</f>
        <v/>
      </c>
    </row>
    <row r="38">
      <c r="B38" s="35" t="n"/>
      <c r="C38" s="36" t="n"/>
      <c r="D38" s="37" t="n"/>
      <c r="E38" s="36" t="n"/>
      <c r="F38" s="36" t="n"/>
      <c r="G38" s="36" t="n"/>
      <c r="H38" s="36" t="n"/>
      <c r="I38" s="38" t="n"/>
      <c r="J38" s="38" t="n"/>
      <c r="K38" s="36" t="n"/>
      <c r="L38" s="36" t="n"/>
      <c r="M38" s="36" t="n"/>
      <c r="N38" s="36" t="n"/>
      <c r="O38" s="36" t="n"/>
      <c r="P38" s="37" t="n"/>
      <c r="Q38" s="33" t="str">
        <f>IF($E38="","",$E38*$H38)</f>
        <v/>
      </c>
      <c r="R38" s="33" t="str">
        <f>IF($E38="","",IF($I38&lt;&gt;"",$I38,IF($G38="",Rates!$C$23,IFERROR(INDEX(Rates!$C$13:$C$22,MATCH($G38,Rates!$B$13:$B$22,0)),Rates!$C$23))))</f>
        <v/>
      </c>
      <c r="S38" s="33" t="str">
        <f>IF($E38="","",ROUND($Q38*$R38,2))</f>
        <v/>
      </c>
      <c r="T38" s="33" t="str">
        <f>IF($E38="","",ROUND($E38*$J38*(1+$K38/100),2))</f>
        <v/>
      </c>
      <c r="U38" s="33" t="str">
        <f>IF($E38="","",ROUND(IF($N38&lt;&gt;"",$E38*$N38,$Q38)*IF($L38="",0,IFERROR(INDEX(Rates!$C$27:$C$32,MATCH($L38,Rates!$B$27:$B$32,0)),0)),2))</f>
        <v/>
      </c>
      <c r="V38" s="33" t="str">
        <f>IF($E38="","",ROUND($S38+$T38+$U38,2))</f>
        <v/>
      </c>
      <c r="W38" s="33" t="str">
        <f>IF($E38="","",IF($E38=0,0,ROUND($V38/$E38,2)))</f>
        <v/>
      </c>
      <c r="X38" s="34" t="str">
        <f>IF($E38="","",TRIM(IF(OR($I38&lt;&gt;"",$G38="",$Q38=0),"",IF(ISNA(MATCH($G38,Rates!$B$13:$B$22,0)),"Trade is not on your Rates list: priced at the standard rate. ",IF(INDEX(Rates!$C$13:$C$22,MATCH($G38,Rates!$B$13:$B$22,0))="","No rate typed yet for this trade. ","")))&amp;IF($L38="","",IF(ISNA(MATCH($L38,Rates!$B$27:$B$32,0)),"Equipment is not on your Rates list: no cost added. ",IF(INDEX(Rates!$C$27:$C$32,MATCH($L38,Rates!$B$27:$B$32,0))="","No rate typed yet for this equipment. ","")))))</f>
        <v/>
      </c>
    </row>
    <row r="39">
      <c r="B39" s="30" t="n"/>
      <c r="C39" s="22" t="n"/>
      <c r="D39" s="31" t="n"/>
      <c r="E39" s="22" t="n"/>
      <c r="F39" s="22" t="n"/>
      <c r="G39" s="22" t="n"/>
      <c r="H39" s="22" t="n"/>
      <c r="I39" s="32" t="n"/>
      <c r="J39" s="32" t="n"/>
      <c r="K39" s="22" t="n"/>
      <c r="L39" s="22" t="n"/>
      <c r="M39" s="22" t="n"/>
      <c r="N39" s="22" t="n"/>
      <c r="O39" s="22" t="n"/>
      <c r="P39" s="31" t="n"/>
      <c r="Q39" s="33" t="str">
        <f>IF($E39="","",$E39*$H39)</f>
        <v/>
      </c>
      <c r="R39" s="33" t="str">
        <f>IF($E39="","",IF($I39&lt;&gt;"",$I39,IF($G39="",Rates!$C$23,IFERROR(INDEX(Rates!$C$13:$C$22,MATCH($G39,Rates!$B$13:$B$22,0)),Rates!$C$23))))</f>
        <v/>
      </c>
      <c r="S39" s="33" t="str">
        <f>IF($E39="","",ROUND($Q39*$R39,2))</f>
        <v/>
      </c>
      <c r="T39" s="33" t="str">
        <f>IF($E39="","",ROUND($E39*$J39*(1+$K39/100),2))</f>
        <v/>
      </c>
      <c r="U39" s="33" t="str">
        <f>IF($E39="","",ROUND(IF($N39&lt;&gt;"",$E39*$N39,$Q39)*IF($L39="",0,IFERROR(INDEX(Rates!$C$27:$C$32,MATCH($L39,Rates!$B$27:$B$32,0)),0)),2))</f>
        <v/>
      </c>
      <c r="V39" s="33" t="str">
        <f>IF($E39="","",ROUND($S39+$T39+$U39,2))</f>
        <v/>
      </c>
      <c r="W39" s="33" t="str">
        <f>IF($E39="","",IF($E39=0,0,ROUND($V39/$E39,2)))</f>
        <v/>
      </c>
      <c r="X39" s="34" t="str">
        <f>IF($E39="","",TRIM(IF(OR($I39&lt;&gt;"",$G39="",$Q39=0),"",IF(ISNA(MATCH($G39,Rates!$B$13:$B$22,0)),"Trade is not on your Rates list: priced at the standard rate. ",IF(INDEX(Rates!$C$13:$C$22,MATCH($G39,Rates!$B$13:$B$22,0))="","No rate typed yet for this trade. ","")))&amp;IF($L39="","",IF(ISNA(MATCH($L39,Rates!$B$27:$B$32,0)),"Equipment is not on your Rates list: no cost added. ",IF(INDEX(Rates!$C$27:$C$32,MATCH($L39,Rates!$B$27:$B$32,0))="","No rate typed yet for this equipment. ","")))))</f>
        <v/>
      </c>
    </row>
    <row r="40">
      <c r="B40" s="35" t="n"/>
      <c r="C40" s="36" t="n"/>
      <c r="D40" s="37" t="n"/>
      <c r="E40" s="36" t="n"/>
      <c r="F40" s="36" t="n"/>
      <c r="G40" s="36" t="n"/>
      <c r="H40" s="36" t="n"/>
      <c r="I40" s="38" t="n"/>
      <c r="J40" s="38" t="n"/>
      <c r="K40" s="36" t="n"/>
      <c r="L40" s="36" t="n"/>
      <c r="M40" s="36" t="n"/>
      <c r="N40" s="36" t="n"/>
      <c r="O40" s="36" t="n"/>
      <c r="P40" s="37" t="n"/>
      <c r="Q40" s="33" t="str">
        <f>IF($E40="","",$E40*$H40)</f>
        <v/>
      </c>
      <c r="R40" s="33" t="str">
        <f>IF($E40="","",IF($I40&lt;&gt;"",$I40,IF($G40="",Rates!$C$23,IFERROR(INDEX(Rates!$C$13:$C$22,MATCH($G40,Rates!$B$13:$B$22,0)),Rates!$C$23))))</f>
        <v/>
      </c>
      <c r="S40" s="33" t="str">
        <f>IF($E40="","",ROUND($Q40*$R40,2))</f>
        <v/>
      </c>
      <c r="T40" s="33" t="str">
        <f>IF($E40="","",ROUND($E40*$J40*(1+$K40/100),2))</f>
        <v/>
      </c>
      <c r="U40" s="33" t="str">
        <f>IF($E40="","",ROUND(IF($N40&lt;&gt;"",$E40*$N40,$Q40)*IF($L40="",0,IFERROR(INDEX(Rates!$C$27:$C$32,MATCH($L40,Rates!$B$27:$B$32,0)),0)),2))</f>
        <v/>
      </c>
      <c r="V40" s="33" t="str">
        <f>IF($E40="","",ROUND($S40+$T40+$U40,2))</f>
        <v/>
      </c>
      <c r="W40" s="33" t="str">
        <f>IF($E40="","",IF($E40=0,0,ROUND($V40/$E40,2)))</f>
        <v/>
      </c>
      <c r="X40" s="34" t="str">
        <f>IF($E40="","",TRIM(IF(OR($I40&lt;&gt;"",$G40="",$Q40=0),"",IF(ISNA(MATCH($G40,Rates!$B$13:$B$22,0)),"Trade is not on your Rates list: priced at the standard rate. ",IF(INDEX(Rates!$C$13:$C$22,MATCH($G40,Rates!$B$13:$B$22,0))="","No rate typed yet for this trade. ","")))&amp;IF($L40="","",IF(ISNA(MATCH($L40,Rates!$B$27:$B$32,0)),"Equipment is not on your Rates list: no cost added. ",IF(INDEX(Rates!$C$27:$C$32,MATCH($L40,Rates!$B$27:$B$32,0))="","No rate typed yet for this equipment. ","")))))</f>
        <v/>
      </c>
    </row>
    <row r="41">
      <c r="B41" s="30" t="n"/>
      <c r="C41" s="22" t="n"/>
      <c r="D41" s="31" t="n"/>
      <c r="E41" s="22" t="n"/>
      <c r="F41" s="22" t="n"/>
      <c r="G41" s="22" t="n"/>
      <c r="H41" s="22" t="n"/>
      <c r="I41" s="32" t="n"/>
      <c r="J41" s="32" t="n"/>
      <c r="K41" s="22" t="n"/>
      <c r="L41" s="22" t="n"/>
      <c r="M41" s="22" t="n"/>
      <c r="N41" s="22" t="n"/>
      <c r="O41" s="22" t="n"/>
      <c r="P41" s="31" t="n"/>
      <c r="Q41" s="33" t="str">
        <f>IF($E41="","",$E41*$H41)</f>
        <v/>
      </c>
      <c r="R41" s="33" t="str">
        <f>IF($E41="","",IF($I41&lt;&gt;"",$I41,IF($G41="",Rates!$C$23,IFERROR(INDEX(Rates!$C$13:$C$22,MATCH($G41,Rates!$B$13:$B$22,0)),Rates!$C$23))))</f>
        <v/>
      </c>
      <c r="S41" s="33" t="str">
        <f>IF($E41="","",ROUND($Q41*$R41,2))</f>
        <v/>
      </c>
      <c r="T41" s="33" t="str">
        <f>IF($E41="","",ROUND($E41*$J41*(1+$K41/100),2))</f>
        <v/>
      </c>
      <c r="U41" s="33" t="str">
        <f>IF($E41="","",ROUND(IF($N41&lt;&gt;"",$E41*$N41,$Q41)*IF($L41="",0,IFERROR(INDEX(Rates!$C$27:$C$32,MATCH($L41,Rates!$B$27:$B$32,0)),0)),2))</f>
        <v/>
      </c>
      <c r="V41" s="33" t="str">
        <f>IF($E41="","",ROUND($S41+$T41+$U41,2))</f>
        <v/>
      </c>
      <c r="W41" s="33" t="str">
        <f>IF($E41="","",IF($E41=0,0,ROUND($V41/$E41,2)))</f>
        <v/>
      </c>
      <c r="X41" s="34" t="str">
        <f>IF($E41="","",TRIM(IF(OR($I41&lt;&gt;"",$G41="",$Q41=0),"",IF(ISNA(MATCH($G41,Rates!$B$13:$B$22,0)),"Trade is not on your Rates list: priced at the standard rate. ",IF(INDEX(Rates!$C$13:$C$22,MATCH($G41,Rates!$B$13:$B$22,0))="","No rate typed yet for this trade. ","")))&amp;IF($L41="","",IF(ISNA(MATCH($L41,Rates!$B$27:$B$32,0)),"Equipment is not on your Rates list: no cost added. ",IF(INDEX(Rates!$C$27:$C$32,MATCH($L41,Rates!$B$27:$B$32,0))="","No rate typed yet for this equipment. ","")))))</f>
        <v/>
      </c>
    </row>
    <row r="42">
      <c r="B42" s="35" t="n"/>
      <c r="C42" s="36" t="n"/>
      <c r="D42" s="37" t="n"/>
      <c r="E42" s="36" t="n"/>
      <c r="F42" s="36" t="n"/>
      <c r="G42" s="36" t="n"/>
      <c r="H42" s="36" t="n"/>
      <c r="I42" s="38" t="n"/>
      <c r="J42" s="38" t="n"/>
      <c r="K42" s="36" t="n"/>
      <c r="L42" s="36" t="n"/>
      <c r="M42" s="36" t="n"/>
      <c r="N42" s="36" t="n"/>
      <c r="O42" s="36" t="n"/>
      <c r="P42" s="37" t="n"/>
      <c r="Q42" s="33" t="str">
        <f>IF($E42="","",$E42*$H42)</f>
        <v/>
      </c>
      <c r="R42" s="33" t="str">
        <f>IF($E42="","",IF($I42&lt;&gt;"",$I42,IF($G42="",Rates!$C$23,IFERROR(INDEX(Rates!$C$13:$C$22,MATCH($G42,Rates!$B$13:$B$22,0)),Rates!$C$23))))</f>
        <v/>
      </c>
      <c r="S42" s="33" t="str">
        <f>IF($E42="","",ROUND($Q42*$R42,2))</f>
        <v/>
      </c>
      <c r="T42" s="33" t="str">
        <f>IF($E42="","",ROUND($E42*$J42*(1+$K42/100),2))</f>
        <v/>
      </c>
      <c r="U42" s="33" t="str">
        <f>IF($E42="","",ROUND(IF($N42&lt;&gt;"",$E42*$N42,$Q42)*IF($L42="",0,IFERROR(INDEX(Rates!$C$27:$C$32,MATCH($L42,Rates!$B$27:$B$32,0)),0)),2))</f>
        <v/>
      </c>
      <c r="V42" s="33" t="str">
        <f>IF($E42="","",ROUND($S42+$T42+$U42,2))</f>
        <v/>
      </c>
      <c r="W42" s="33" t="str">
        <f>IF($E42="","",IF($E42=0,0,ROUND($V42/$E42,2)))</f>
        <v/>
      </c>
      <c r="X42" s="34" t="str">
        <f>IF($E42="","",TRIM(IF(OR($I42&lt;&gt;"",$G42="",$Q42=0),"",IF(ISNA(MATCH($G42,Rates!$B$13:$B$22,0)),"Trade is not on your Rates list: priced at the standard rate. ",IF(INDEX(Rates!$C$13:$C$22,MATCH($G42,Rates!$B$13:$B$22,0))="","No rate typed yet for this trade. ","")))&amp;IF($L42="","",IF(ISNA(MATCH($L42,Rates!$B$27:$B$32,0)),"Equipment is not on your Rates list: no cost added. ",IF(INDEX(Rates!$C$27:$C$32,MATCH($L42,Rates!$B$27:$B$32,0))="","No rate typed yet for this equipment. ","")))))</f>
        <v/>
      </c>
    </row>
    <row r="43">
      <c r="B43" s="30" t="n"/>
      <c r="C43" s="22" t="n"/>
      <c r="D43" s="31" t="n"/>
      <c r="E43" s="22" t="n"/>
      <c r="F43" s="22" t="n"/>
      <c r="G43" s="22" t="n"/>
      <c r="H43" s="22" t="n"/>
      <c r="I43" s="32" t="n"/>
      <c r="J43" s="32" t="n"/>
      <c r="K43" s="22" t="n"/>
      <c r="L43" s="22" t="n"/>
      <c r="M43" s="22" t="n"/>
      <c r="N43" s="22" t="n"/>
      <c r="O43" s="22" t="n"/>
      <c r="P43" s="31" t="n"/>
      <c r="Q43" s="33" t="str">
        <f>IF($E43="","",$E43*$H43)</f>
        <v/>
      </c>
      <c r="R43" s="33" t="str">
        <f>IF($E43="","",IF($I43&lt;&gt;"",$I43,IF($G43="",Rates!$C$23,IFERROR(INDEX(Rates!$C$13:$C$22,MATCH($G43,Rates!$B$13:$B$22,0)),Rates!$C$23))))</f>
        <v/>
      </c>
      <c r="S43" s="33" t="str">
        <f>IF($E43="","",ROUND($Q43*$R43,2))</f>
        <v/>
      </c>
      <c r="T43" s="33" t="str">
        <f>IF($E43="","",ROUND($E43*$J43*(1+$K43/100),2))</f>
        <v/>
      </c>
      <c r="U43" s="33" t="str">
        <f>IF($E43="","",ROUND(IF($N43&lt;&gt;"",$E43*$N43,$Q43)*IF($L43="",0,IFERROR(INDEX(Rates!$C$27:$C$32,MATCH($L43,Rates!$B$27:$B$32,0)),0)),2))</f>
        <v/>
      </c>
      <c r="V43" s="33" t="str">
        <f>IF($E43="","",ROUND($S43+$T43+$U43,2))</f>
        <v/>
      </c>
      <c r="W43" s="33" t="str">
        <f>IF($E43="","",IF($E43=0,0,ROUND($V43/$E43,2)))</f>
        <v/>
      </c>
      <c r="X43" s="34" t="str">
        <f>IF($E43="","",TRIM(IF(OR($I43&lt;&gt;"",$G43="",$Q43=0),"",IF(ISNA(MATCH($G43,Rates!$B$13:$B$22,0)),"Trade is not on your Rates list: priced at the standard rate. ",IF(INDEX(Rates!$C$13:$C$22,MATCH($G43,Rates!$B$13:$B$22,0))="","No rate typed yet for this trade. ","")))&amp;IF($L43="","",IF(ISNA(MATCH($L43,Rates!$B$27:$B$32,0)),"Equipment is not on your Rates list: no cost added. ",IF(INDEX(Rates!$C$27:$C$32,MATCH($L43,Rates!$B$27:$B$32,0))="","No rate typed yet for this equipment. ","")))))</f>
        <v/>
      </c>
    </row>
    <row r="44">
      <c r="B44" s="35" t="n"/>
      <c r="C44" s="36" t="n"/>
      <c r="D44" s="37" t="n"/>
      <c r="E44" s="36" t="n"/>
      <c r="F44" s="36" t="n"/>
      <c r="G44" s="36" t="n"/>
      <c r="H44" s="36" t="n"/>
      <c r="I44" s="38" t="n"/>
      <c r="J44" s="38" t="n"/>
      <c r="K44" s="36" t="n"/>
      <c r="L44" s="36" t="n"/>
      <c r="M44" s="36" t="n"/>
      <c r="N44" s="36" t="n"/>
      <c r="O44" s="36" t="n"/>
      <c r="P44" s="37" t="n"/>
      <c r="Q44" s="33" t="str">
        <f>IF($E44="","",$E44*$H44)</f>
        <v/>
      </c>
      <c r="R44" s="33" t="str">
        <f>IF($E44="","",IF($I44&lt;&gt;"",$I44,IF($G44="",Rates!$C$23,IFERROR(INDEX(Rates!$C$13:$C$22,MATCH($G44,Rates!$B$13:$B$22,0)),Rates!$C$23))))</f>
        <v/>
      </c>
      <c r="S44" s="33" t="str">
        <f>IF($E44="","",ROUND($Q44*$R44,2))</f>
        <v/>
      </c>
      <c r="T44" s="33" t="str">
        <f>IF($E44="","",ROUND($E44*$J44*(1+$K44/100),2))</f>
        <v/>
      </c>
      <c r="U44" s="33" t="str">
        <f>IF($E44="","",ROUND(IF($N44&lt;&gt;"",$E44*$N44,$Q44)*IF($L44="",0,IFERROR(INDEX(Rates!$C$27:$C$32,MATCH($L44,Rates!$B$27:$B$32,0)),0)),2))</f>
        <v/>
      </c>
      <c r="V44" s="33" t="str">
        <f>IF($E44="","",ROUND($S44+$T44+$U44,2))</f>
        <v/>
      </c>
      <c r="W44" s="33" t="str">
        <f>IF($E44="","",IF($E44=0,0,ROUND($V44/$E44,2)))</f>
        <v/>
      </c>
      <c r="X44" s="34" t="str">
        <f>IF($E44="","",TRIM(IF(OR($I44&lt;&gt;"",$G44="",$Q44=0),"",IF(ISNA(MATCH($G44,Rates!$B$13:$B$22,0)),"Trade is not on your Rates list: priced at the standard rate. ",IF(INDEX(Rates!$C$13:$C$22,MATCH($G44,Rates!$B$13:$B$22,0))="","No rate typed yet for this trade. ","")))&amp;IF($L44="","",IF(ISNA(MATCH($L44,Rates!$B$27:$B$32,0)),"Equipment is not on your Rates list: no cost added. ",IF(INDEX(Rates!$C$27:$C$32,MATCH($L44,Rates!$B$27:$B$32,0))="","No rate typed yet for this equipment. ","")))))</f>
        <v/>
      </c>
    </row>
    <row r="45">
      <c r="B45" s="30" t="n"/>
      <c r="C45" s="22" t="n"/>
      <c r="D45" s="31" t="n"/>
      <c r="E45" s="22" t="n"/>
      <c r="F45" s="22" t="n"/>
      <c r="G45" s="22" t="n"/>
      <c r="H45" s="22" t="n"/>
      <c r="I45" s="32" t="n"/>
      <c r="J45" s="32" t="n"/>
      <c r="K45" s="22" t="n"/>
      <c r="L45" s="22" t="n"/>
      <c r="M45" s="22" t="n"/>
      <c r="N45" s="22" t="n"/>
      <c r="O45" s="22" t="n"/>
      <c r="P45" s="31" t="n"/>
      <c r="Q45" s="33" t="str">
        <f>IF($E45="","",$E45*$H45)</f>
        <v/>
      </c>
      <c r="R45" s="33" t="str">
        <f>IF($E45="","",IF($I45&lt;&gt;"",$I45,IF($G45="",Rates!$C$23,IFERROR(INDEX(Rates!$C$13:$C$22,MATCH($G45,Rates!$B$13:$B$22,0)),Rates!$C$23))))</f>
        <v/>
      </c>
      <c r="S45" s="33" t="str">
        <f>IF($E45="","",ROUND($Q45*$R45,2))</f>
        <v/>
      </c>
      <c r="T45" s="33" t="str">
        <f>IF($E45="","",ROUND($E45*$J45*(1+$K45/100),2))</f>
        <v/>
      </c>
      <c r="U45" s="33" t="str">
        <f>IF($E45="","",ROUND(IF($N45&lt;&gt;"",$E45*$N45,$Q45)*IF($L45="",0,IFERROR(INDEX(Rates!$C$27:$C$32,MATCH($L45,Rates!$B$27:$B$32,0)),0)),2))</f>
        <v/>
      </c>
      <c r="V45" s="33" t="str">
        <f>IF($E45="","",ROUND($S45+$T45+$U45,2))</f>
        <v/>
      </c>
      <c r="W45" s="33" t="str">
        <f>IF($E45="","",IF($E45=0,0,ROUND($V45/$E45,2)))</f>
        <v/>
      </c>
      <c r="X45" s="34" t="str">
        <f>IF($E45="","",TRIM(IF(OR($I45&lt;&gt;"",$G45="",$Q45=0),"",IF(ISNA(MATCH($G45,Rates!$B$13:$B$22,0)),"Trade is not on your Rates list: priced at the standard rate. ",IF(INDEX(Rates!$C$13:$C$22,MATCH($G45,Rates!$B$13:$B$22,0))="","No rate typed yet for this trade. ","")))&amp;IF($L45="","",IF(ISNA(MATCH($L45,Rates!$B$27:$B$32,0)),"Equipment is not on your Rates list: no cost added. ",IF(INDEX(Rates!$C$27:$C$32,MATCH($L45,Rates!$B$27:$B$32,0))="","No rate typed yet for this equipment. ","")))))</f>
        <v/>
      </c>
    </row>
    <row r="46">
      <c r="B46" s="35" t="n"/>
      <c r="C46" s="36" t="n"/>
      <c r="D46" s="37" t="n"/>
      <c r="E46" s="36" t="n"/>
      <c r="F46" s="36" t="n"/>
      <c r="G46" s="36" t="n"/>
      <c r="H46" s="36" t="n"/>
      <c r="I46" s="38" t="n"/>
      <c r="J46" s="38" t="n"/>
      <c r="K46" s="36" t="n"/>
      <c r="L46" s="36" t="n"/>
      <c r="M46" s="36" t="n"/>
      <c r="N46" s="36" t="n"/>
      <c r="O46" s="36" t="n"/>
      <c r="P46" s="37" t="n"/>
      <c r="Q46" s="33" t="str">
        <f>IF($E46="","",$E46*$H46)</f>
        <v/>
      </c>
      <c r="R46" s="33" t="str">
        <f>IF($E46="","",IF($I46&lt;&gt;"",$I46,IF($G46="",Rates!$C$23,IFERROR(INDEX(Rates!$C$13:$C$22,MATCH($G46,Rates!$B$13:$B$22,0)),Rates!$C$23))))</f>
        <v/>
      </c>
      <c r="S46" s="33" t="str">
        <f>IF($E46="","",ROUND($Q46*$R46,2))</f>
        <v/>
      </c>
      <c r="T46" s="33" t="str">
        <f>IF($E46="","",ROUND($E46*$J46*(1+$K46/100),2))</f>
        <v/>
      </c>
      <c r="U46" s="33" t="str">
        <f>IF($E46="","",ROUND(IF($N46&lt;&gt;"",$E46*$N46,$Q46)*IF($L46="",0,IFERROR(INDEX(Rates!$C$27:$C$32,MATCH($L46,Rates!$B$27:$B$32,0)),0)),2))</f>
        <v/>
      </c>
      <c r="V46" s="33" t="str">
        <f>IF($E46="","",ROUND($S46+$T46+$U46,2))</f>
        <v/>
      </c>
      <c r="W46" s="33" t="str">
        <f>IF($E46="","",IF($E46=0,0,ROUND($V46/$E46,2)))</f>
        <v/>
      </c>
      <c r="X46" s="34" t="str">
        <f>IF($E46="","",TRIM(IF(OR($I46&lt;&gt;"",$G46="",$Q46=0),"",IF(ISNA(MATCH($G46,Rates!$B$13:$B$22,0)),"Trade is not on your Rates list: priced at the standard rate. ",IF(INDEX(Rates!$C$13:$C$22,MATCH($G46,Rates!$B$13:$B$22,0))="","No rate typed yet for this trade. ","")))&amp;IF($L46="","",IF(ISNA(MATCH($L46,Rates!$B$27:$B$32,0)),"Equipment is not on your Rates list: no cost added. ",IF(INDEX(Rates!$C$27:$C$32,MATCH($L46,Rates!$B$27:$B$32,0))="","No rate typed yet for this equipment. ","")))))</f>
        <v/>
      </c>
    </row>
    <row r="47">
      <c r="B47" s="30" t="n"/>
      <c r="C47" s="22" t="n"/>
      <c r="D47" s="31" t="n"/>
      <c r="E47" s="22" t="n"/>
      <c r="F47" s="22" t="n"/>
      <c r="G47" s="22" t="n"/>
      <c r="H47" s="22" t="n"/>
      <c r="I47" s="32" t="n"/>
      <c r="J47" s="32" t="n"/>
      <c r="K47" s="22" t="n"/>
      <c r="L47" s="22" t="n"/>
      <c r="M47" s="22" t="n"/>
      <c r="N47" s="22" t="n"/>
      <c r="O47" s="22" t="n"/>
      <c r="P47" s="31" t="n"/>
      <c r="Q47" s="33" t="str">
        <f>IF($E47="","",$E47*$H47)</f>
        <v/>
      </c>
      <c r="R47" s="33" t="str">
        <f>IF($E47="","",IF($I47&lt;&gt;"",$I47,IF($G47="",Rates!$C$23,IFERROR(INDEX(Rates!$C$13:$C$22,MATCH($G47,Rates!$B$13:$B$22,0)),Rates!$C$23))))</f>
        <v/>
      </c>
      <c r="S47" s="33" t="str">
        <f>IF($E47="","",ROUND($Q47*$R47,2))</f>
        <v/>
      </c>
      <c r="T47" s="33" t="str">
        <f>IF($E47="","",ROUND($E47*$J47*(1+$K47/100),2))</f>
        <v/>
      </c>
      <c r="U47" s="33" t="str">
        <f>IF($E47="","",ROUND(IF($N47&lt;&gt;"",$E47*$N47,$Q47)*IF($L47="",0,IFERROR(INDEX(Rates!$C$27:$C$32,MATCH($L47,Rates!$B$27:$B$32,0)),0)),2))</f>
        <v/>
      </c>
      <c r="V47" s="33" t="str">
        <f>IF($E47="","",ROUND($S47+$T47+$U47,2))</f>
        <v/>
      </c>
      <c r="W47" s="33" t="str">
        <f>IF($E47="","",IF($E47=0,0,ROUND($V47/$E47,2)))</f>
        <v/>
      </c>
      <c r="X47" s="34" t="str">
        <f>IF($E47="","",TRIM(IF(OR($I47&lt;&gt;"",$G47="",$Q47=0),"",IF(ISNA(MATCH($G47,Rates!$B$13:$B$22,0)),"Trade is not on your Rates list: priced at the standard rate. ",IF(INDEX(Rates!$C$13:$C$22,MATCH($G47,Rates!$B$13:$B$22,0))="","No rate typed yet for this trade. ","")))&amp;IF($L47="","",IF(ISNA(MATCH($L47,Rates!$B$27:$B$32,0)),"Equipment is not on your Rates list: no cost added. ",IF(INDEX(Rates!$C$27:$C$32,MATCH($L47,Rates!$B$27:$B$32,0))="","No rate typed yet for this equipment. ","")))))</f>
        <v/>
      </c>
    </row>
    <row r="48">
      <c r="B48" s="35" t="n"/>
      <c r="C48" s="36" t="n"/>
      <c r="D48" s="37" t="n"/>
      <c r="E48" s="36" t="n"/>
      <c r="F48" s="36" t="n"/>
      <c r="G48" s="36" t="n"/>
      <c r="H48" s="36" t="n"/>
      <c r="I48" s="38" t="n"/>
      <c r="J48" s="38" t="n"/>
      <c r="K48" s="36" t="n"/>
      <c r="L48" s="36" t="n"/>
      <c r="M48" s="36" t="n"/>
      <c r="N48" s="36" t="n"/>
      <c r="O48" s="36" t="n"/>
      <c r="P48" s="37" t="n"/>
      <c r="Q48" s="33" t="str">
        <f>IF($E48="","",$E48*$H48)</f>
        <v/>
      </c>
      <c r="R48" s="33" t="str">
        <f>IF($E48="","",IF($I48&lt;&gt;"",$I48,IF($G48="",Rates!$C$23,IFERROR(INDEX(Rates!$C$13:$C$22,MATCH($G48,Rates!$B$13:$B$22,0)),Rates!$C$23))))</f>
        <v/>
      </c>
      <c r="S48" s="33" t="str">
        <f>IF($E48="","",ROUND($Q48*$R48,2))</f>
        <v/>
      </c>
      <c r="T48" s="33" t="str">
        <f>IF($E48="","",ROUND($E48*$J48*(1+$K48/100),2))</f>
        <v/>
      </c>
      <c r="U48" s="33" t="str">
        <f>IF($E48="","",ROUND(IF($N48&lt;&gt;"",$E48*$N48,$Q48)*IF($L48="",0,IFERROR(INDEX(Rates!$C$27:$C$32,MATCH($L48,Rates!$B$27:$B$32,0)),0)),2))</f>
        <v/>
      </c>
      <c r="V48" s="33" t="str">
        <f>IF($E48="","",ROUND($S48+$T48+$U48,2))</f>
        <v/>
      </c>
      <c r="W48" s="33" t="str">
        <f>IF($E48="","",IF($E48=0,0,ROUND($V48/$E48,2)))</f>
        <v/>
      </c>
      <c r="X48" s="34" t="str">
        <f>IF($E48="","",TRIM(IF(OR($I48&lt;&gt;"",$G48="",$Q48=0),"",IF(ISNA(MATCH($G48,Rates!$B$13:$B$22,0)),"Trade is not on your Rates list: priced at the standard rate. ",IF(INDEX(Rates!$C$13:$C$22,MATCH($G48,Rates!$B$13:$B$22,0))="","No rate typed yet for this trade. ","")))&amp;IF($L48="","",IF(ISNA(MATCH($L48,Rates!$B$27:$B$32,0)),"Equipment is not on your Rates list: no cost added. ",IF(INDEX(Rates!$C$27:$C$32,MATCH($L48,Rates!$B$27:$B$32,0))="","No rate typed yet for this equipment. ","")))))</f>
        <v/>
      </c>
    </row>
    <row r="49">
      <c r="B49" s="30" t="n"/>
      <c r="C49" s="22" t="n"/>
      <c r="D49" s="31" t="n"/>
      <c r="E49" s="22" t="n"/>
      <c r="F49" s="22" t="n"/>
      <c r="G49" s="22" t="n"/>
      <c r="H49" s="22" t="n"/>
      <c r="I49" s="32" t="n"/>
      <c r="J49" s="32" t="n"/>
      <c r="K49" s="22" t="n"/>
      <c r="L49" s="22" t="n"/>
      <c r="M49" s="22" t="n"/>
      <c r="N49" s="22" t="n"/>
      <c r="O49" s="22" t="n"/>
      <c r="P49" s="31" t="n"/>
      <c r="Q49" s="33" t="str">
        <f>IF($E49="","",$E49*$H49)</f>
        <v/>
      </c>
      <c r="R49" s="33" t="str">
        <f>IF($E49="","",IF($I49&lt;&gt;"",$I49,IF($G49="",Rates!$C$23,IFERROR(INDEX(Rates!$C$13:$C$22,MATCH($G49,Rates!$B$13:$B$22,0)),Rates!$C$23))))</f>
        <v/>
      </c>
      <c r="S49" s="33" t="str">
        <f>IF($E49="","",ROUND($Q49*$R49,2))</f>
        <v/>
      </c>
      <c r="T49" s="33" t="str">
        <f>IF($E49="","",ROUND($E49*$J49*(1+$K49/100),2))</f>
        <v/>
      </c>
      <c r="U49" s="33" t="str">
        <f>IF($E49="","",ROUND(IF($N49&lt;&gt;"",$E49*$N49,$Q49)*IF($L49="",0,IFERROR(INDEX(Rates!$C$27:$C$32,MATCH($L49,Rates!$B$27:$B$32,0)),0)),2))</f>
        <v/>
      </c>
      <c r="V49" s="33" t="str">
        <f>IF($E49="","",ROUND($S49+$T49+$U49,2))</f>
        <v/>
      </c>
      <c r="W49" s="33" t="str">
        <f>IF($E49="","",IF($E49=0,0,ROUND($V49/$E49,2)))</f>
        <v/>
      </c>
      <c r="X49" s="34" t="str">
        <f>IF($E49="","",TRIM(IF(OR($I49&lt;&gt;"",$G49="",$Q49=0),"",IF(ISNA(MATCH($G49,Rates!$B$13:$B$22,0)),"Trade is not on your Rates list: priced at the standard rate. ",IF(INDEX(Rates!$C$13:$C$22,MATCH($G49,Rates!$B$13:$B$22,0))="","No rate typed yet for this trade. ","")))&amp;IF($L49="","",IF(ISNA(MATCH($L49,Rates!$B$27:$B$32,0)),"Equipment is not on your Rates list: no cost added. ",IF(INDEX(Rates!$C$27:$C$32,MATCH($L49,Rates!$B$27:$B$32,0))="","No rate typed yet for this equipment. ","")))))</f>
        <v/>
      </c>
    </row>
    <row r="50">
      <c r="B50" s="35" t="n"/>
      <c r="C50" s="36" t="n"/>
      <c r="D50" s="37" t="n"/>
      <c r="E50" s="36" t="n"/>
      <c r="F50" s="36" t="n"/>
      <c r="G50" s="36" t="n"/>
      <c r="H50" s="36" t="n"/>
      <c r="I50" s="38" t="n"/>
      <c r="J50" s="38" t="n"/>
      <c r="K50" s="36" t="n"/>
      <c r="L50" s="36" t="n"/>
      <c r="M50" s="36" t="n"/>
      <c r="N50" s="36" t="n"/>
      <c r="O50" s="36" t="n"/>
      <c r="P50" s="37" t="n"/>
      <c r="Q50" s="33" t="str">
        <f>IF($E50="","",$E50*$H50)</f>
        <v/>
      </c>
      <c r="R50" s="33" t="str">
        <f>IF($E50="","",IF($I50&lt;&gt;"",$I50,IF($G50="",Rates!$C$23,IFERROR(INDEX(Rates!$C$13:$C$22,MATCH($G50,Rates!$B$13:$B$22,0)),Rates!$C$23))))</f>
        <v/>
      </c>
      <c r="S50" s="33" t="str">
        <f>IF($E50="","",ROUND($Q50*$R50,2))</f>
        <v/>
      </c>
      <c r="T50" s="33" t="str">
        <f>IF($E50="","",ROUND($E50*$J50*(1+$K50/100),2))</f>
        <v/>
      </c>
      <c r="U50" s="33" t="str">
        <f>IF($E50="","",ROUND(IF($N50&lt;&gt;"",$E50*$N50,$Q50)*IF($L50="",0,IFERROR(INDEX(Rates!$C$27:$C$32,MATCH($L50,Rates!$B$27:$B$32,0)),0)),2))</f>
        <v/>
      </c>
      <c r="V50" s="33" t="str">
        <f>IF($E50="","",ROUND($S50+$T50+$U50,2))</f>
        <v/>
      </c>
      <c r="W50" s="33" t="str">
        <f>IF($E50="","",IF($E50=0,0,ROUND($V50/$E50,2)))</f>
        <v/>
      </c>
      <c r="X50" s="34" t="str">
        <f>IF($E50="","",TRIM(IF(OR($I50&lt;&gt;"",$G50="",$Q50=0),"",IF(ISNA(MATCH($G50,Rates!$B$13:$B$22,0)),"Trade is not on your Rates list: priced at the standard rate. ",IF(INDEX(Rates!$C$13:$C$22,MATCH($G50,Rates!$B$13:$B$22,0))="","No rate typed yet for this trade. ","")))&amp;IF($L50="","",IF(ISNA(MATCH($L50,Rates!$B$27:$B$32,0)),"Equipment is not on your Rates list: no cost added. ",IF(INDEX(Rates!$C$27:$C$32,MATCH($L50,Rates!$B$27:$B$32,0))="","No rate typed yet for this equipment. ","")))))</f>
        <v/>
      </c>
    </row>
    <row r="51">
      <c r="B51" s="30" t="n"/>
      <c r="C51" s="22" t="n"/>
      <c r="D51" s="31" t="n"/>
      <c r="E51" s="22" t="n"/>
      <c r="F51" s="22" t="n"/>
      <c r="G51" s="22" t="n"/>
      <c r="H51" s="22" t="n"/>
      <c r="I51" s="32" t="n"/>
      <c r="J51" s="32" t="n"/>
      <c r="K51" s="22" t="n"/>
      <c r="L51" s="22" t="n"/>
      <c r="M51" s="22" t="n"/>
      <c r="N51" s="22" t="n"/>
      <c r="O51" s="22" t="n"/>
      <c r="P51" s="31" t="n"/>
      <c r="Q51" s="33" t="str">
        <f>IF($E51="","",$E51*$H51)</f>
        <v/>
      </c>
      <c r="R51" s="33" t="str">
        <f>IF($E51="","",IF($I51&lt;&gt;"",$I51,IF($G51="",Rates!$C$23,IFERROR(INDEX(Rates!$C$13:$C$22,MATCH($G51,Rates!$B$13:$B$22,0)),Rates!$C$23))))</f>
        <v/>
      </c>
      <c r="S51" s="33" t="str">
        <f>IF($E51="","",ROUND($Q51*$R51,2))</f>
        <v/>
      </c>
      <c r="T51" s="33" t="str">
        <f>IF($E51="","",ROUND($E51*$J51*(1+$K51/100),2))</f>
        <v/>
      </c>
      <c r="U51" s="33" t="str">
        <f>IF($E51="","",ROUND(IF($N51&lt;&gt;"",$E51*$N51,$Q51)*IF($L51="",0,IFERROR(INDEX(Rates!$C$27:$C$32,MATCH($L51,Rates!$B$27:$B$32,0)),0)),2))</f>
        <v/>
      </c>
      <c r="V51" s="33" t="str">
        <f>IF($E51="","",ROUND($S51+$T51+$U51,2))</f>
        <v/>
      </c>
      <c r="W51" s="33" t="str">
        <f>IF($E51="","",IF($E51=0,0,ROUND($V51/$E51,2)))</f>
        <v/>
      </c>
      <c r="X51" s="34" t="str">
        <f>IF($E51="","",TRIM(IF(OR($I51&lt;&gt;"",$G51="",$Q51=0),"",IF(ISNA(MATCH($G51,Rates!$B$13:$B$22,0)),"Trade is not on your Rates list: priced at the standard rate. ",IF(INDEX(Rates!$C$13:$C$22,MATCH($G51,Rates!$B$13:$B$22,0))="","No rate typed yet for this trade. ","")))&amp;IF($L51="","",IF(ISNA(MATCH($L51,Rates!$B$27:$B$32,0)),"Equipment is not on your Rates list: no cost added. ",IF(INDEX(Rates!$C$27:$C$32,MATCH($L51,Rates!$B$27:$B$32,0))="","No rate typed yet for this equipment. ","")))))</f>
        <v/>
      </c>
    </row>
    <row r="52">
      <c r="B52" s="35" t="n"/>
      <c r="C52" s="36" t="n"/>
      <c r="D52" s="37" t="n"/>
      <c r="E52" s="36" t="n"/>
      <c r="F52" s="36" t="n"/>
      <c r="G52" s="36" t="n"/>
      <c r="H52" s="36" t="n"/>
      <c r="I52" s="38" t="n"/>
      <c r="J52" s="38" t="n"/>
      <c r="K52" s="36" t="n"/>
      <c r="L52" s="36" t="n"/>
      <c r="M52" s="36" t="n"/>
      <c r="N52" s="36" t="n"/>
      <c r="O52" s="36" t="n"/>
      <c r="P52" s="37" t="n"/>
      <c r="Q52" s="33" t="str">
        <f>IF($E52="","",$E52*$H52)</f>
        <v/>
      </c>
      <c r="R52" s="33" t="str">
        <f>IF($E52="","",IF($I52&lt;&gt;"",$I52,IF($G52="",Rates!$C$23,IFERROR(INDEX(Rates!$C$13:$C$22,MATCH($G52,Rates!$B$13:$B$22,0)),Rates!$C$23))))</f>
        <v/>
      </c>
      <c r="S52" s="33" t="str">
        <f>IF($E52="","",ROUND($Q52*$R52,2))</f>
        <v/>
      </c>
      <c r="T52" s="33" t="str">
        <f>IF($E52="","",ROUND($E52*$J52*(1+$K52/100),2))</f>
        <v/>
      </c>
      <c r="U52" s="33" t="str">
        <f>IF($E52="","",ROUND(IF($N52&lt;&gt;"",$E52*$N52,$Q52)*IF($L52="",0,IFERROR(INDEX(Rates!$C$27:$C$32,MATCH($L52,Rates!$B$27:$B$32,0)),0)),2))</f>
        <v/>
      </c>
      <c r="V52" s="33" t="str">
        <f>IF($E52="","",ROUND($S52+$T52+$U52,2))</f>
        <v/>
      </c>
      <c r="W52" s="33" t="str">
        <f>IF($E52="","",IF($E52=0,0,ROUND($V52/$E52,2)))</f>
        <v/>
      </c>
      <c r="X52" s="34" t="str">
        <f>IF($E52="","",TRIM(IF(OR($I52&lt;&gt;"",$G52="",$Q52=0),"",IF(ISNA(MATCH($G52,Rates!$B$13:$B$22,0)),"Trade is not on your Rates list: priced at the standard rate. ",IF(INDEX(Rates!$C$13:$C$22,MATCH($G52,Rates!$B$13:$B$22,0))="","No rate typed yet for this trade. ","")))&amp;IF($L52="","",IF(ISNA(MATCH($L52,Rates!$B$27:$B$32,0)),"Equipment is not on your Rates list: no cost added. ",IF(INDEX(Rates!$C$27:$C$32,MATCH($L52,Rates!$B$27:$B$32,0))="","No rate typed yet for this equipment. ","")))))</f>
        <v/>
      </c>
    </row>
    <row r="53">
      <c r="B53" s="30" t="n"/>
      <c r="C53" s="22" t="n"/>
      <c r="D53" s="31" t="n"/>
      <c r="E53" s="22" t="n"/>
      <c r="F53" s="22" t="n"/>
      <c r="G53" s="22" t="n"/>
      <c r="H53" s="22" t="n"/>
      <c r="I53" s="32" t="n"/>
      <c r="J53" s="32" t="n"/>
      <c r="K53" s="22" t="n"/>
      <c r="L53" s="22" t="n"/>
      <c r="M53" s="22" t="n"/>
      <c r="N53" s="22" t="n"/>
      <c r="O53" s="22" t="n"/>
      <c r="P53" s="31" t="n"/>
      <c r="Q53" s="33" t="str">
        <f>IF($E53="","",$E53*$H53)</f>
        <v/>
      </c>
      <c r="R53" s="33" t="str">
        <f>IF($E53="","",IF($I53&lt;&gt;"",$I53,IF($G53="",Rates!$C$23,IFERROR(INDEX(Rates!$C$13:$C$22,MATCH($G53,Rates!$B$13:$B$22,0)),Rates!$C$23))))</f>
        <v/>
      </c>
      <c r="S53" s="33" t="str">
        <f>IF($E53="","",ROUND($Q53*$R53,2))</f>
        <v/>
      </c>
      <c r="T53" s="33" t="str">
        <f>IF($E53="","",ROUND($E53*$J53*(1+$K53/100),2))</f>
        <v/>
      </c>
      <c r="U53" s="33" t="str">
        <f>IF($E53="","",ROUND(IF($N53&lt;&gt;"",$E53*$N53,$Q53)*IF($L53="",0,IFERROR(INDEX(Rates!$C$27:$C$32,MATCH($L53,Rates!$B$27:$B$32,0)),0)),2))</f>
        <v/>
      </c>
      <c r="V53" s="33" t="str">
        <f>IF($E53="","",ROUND($S53+$T53+$U53,2))</f>
        <v/>
      </c>
      <c r="W53" s="33" t="str">
        <f>IF($E53="","",IF($E53=0,0,ROUND($V53/$E53,2)))</f>
        <v/>
      </c>
      <c r="X53" s="34" t="str">
        <f>IF($E53="","",TRIM(IF(OR($I53&lt;&gt;"",$G53="",$Q53=0),"",IF(ISNA(MATCH($G53,Rates!$B$13:$B$22,0)),"Trade is not on your Rates list: priced at the standard rate. ",IF(INDEX(Rates!$C$13:$C$22,MATCH($G53,Rates!$B$13:$B$22,0))="","No rate typed yet for this trade. ","")))&amp;IF($L53="","",IF(ISNA(MATCH($L53,Rates!$B$27:$B$32,0)),"Equipment is not on your Rates list: no cost added. ",IF(INDEX(Rates!$C$27:$C$32,MATCH($L53,Rates!$B$27:$B$32,0))="","No rate typed yet for this equipment. ","")))))</f>
        <v/>
      </c>
    </row>
    <row r="54">
      <c r="B54" s="35" t="n"/>
      <c r="C54" s="36" t="n"/>
      <c r="D54" s="37" t="n"/>
      <c r="E54" s="36" t="n"/>
      <c r="F54" s="36" t="n"/>
      <c r="G54" s="36" t="n"/>
      <c r="H54" s="36" t="n"/>
      <c r="I54" s="38" t="n"/>
      <c r="J54" s="38" t="n"/>
      <c r="K54" s="36" t="n"/>
      <c r="L54" s="36" t="n"/>
      <c r="M54" s="36" t="n"/>
      <c r="N54" s="36" t="n"/>
      <c r="O54" s="36" t="n"/>
      <c r="P54" s="37" t="n"/>
      <c r="Q54" s="33" t="str">
        <f>IF($E54="","",$E54*$H54)</f>
        <v/>
      </c>
      <c r="R54" s="33" t="str">
        <f>IF($E54="","",IF($I54&lt;&gt;"",$I54,IF($G54="",Rates!$C$23,IFERROR(INDEX(Rates!$C$13:$C$22,MATCH($G54,Rates!$B$13:$B$22,0)),Rates!$C$23))))</f>
        <v/>
      </c>
      <c r="S54" s="33" t="str">
        <f>IF($E54="","",ROUND($Q54*$R54,2))</f>
        <v/>
      </c>
      <c r="T54" s="33" t="str">
        <f>IF($E54="","",ROUND($E54*$J54*(1+$K54/100),2))</f>
        <v/>
      </c>
      <c r="U54" s="33" t="str">
        <f>IF($E54="","",ROUND(IF($N54&lt;&gt;"",$E54*$N54,$Q54)*IF($L54="",0,IFERROR(INDEX(Rates!$C$27:$C$32,MATCH($L54,Rates!$B$27:$B$32,0)),0)),2))</f>
        <v/>
      </c>
      <c r="V54" s="33" t="str">
        <f>IF($E54="","",ROUND($S54+$T54+$U54,2))</f>
        <v/>
      </c>
      <c r="W54" s="33" t="str">
        <f>IF($E54="","",IF($E54=0,0,ROUND($V54/$E54,2)))</f>
        <v/>
      </c>
      <c r="X54" s="34" t="str">
        <f>IF($E54="","",TRIM(IF(OR($I54&lt;&gt;"",$G54="",$Q54=0),"",IF(ISNA(MATCH($G54,Rates!$B$13:$B$22,0)),"Trade is not on your Rates list: priced at the standard rate. ",IF(INDEX(Rates!$C$13:$C$22,MATCH($G54,Rates!$B$13:$B$22,0))="","No rate typed yet for this trade. ","")))&amp;IF($L54="","",IF(ISNA(MATCH($L54,Rates!$B$27:$B$32,0)),"Equipment is not on your Rates list: no cost added. ",IF(INDEX(Rates!$C$27:$C$32,MATCH($L54,Rates!$B$27:$B$32,0))="","No rate typed yet for this equipment. ","")))))</f>
        <v/>
      </c>
    </row>
    <row r="55">
      <c r="B55" s="30" t="n"/>
      <c r="C55" s="22" t="n"/>
      <c r="D55" s="31" t="n"/>
      <c r="E55" s="22" t="n"/>
      <c r="F55" s="22" t="n"/>
      <c r="G55" s="22" t="n"/>
      <c r="H55" s="22" t="n"/>
      <c r="I55" s="32" t="n"/>
      <c r="J55" s="32" t="n"/>
      <c r="K55" s="22" t="n"/>
      <c r="L55" s="22" t="n"/>
      <c r="M55" s="22" t="n"/>
      <c r="N55" s="22" t="n"/>
      <c r="O55" s="22" t="n"/>
      <c r="P55" s="31" t="n"/>
      <c r="Q55" s="33" t="str">
        <f>IF($E55="","",$E55*$H55)</f>
        <v/>
      </c>
      <c r="R55" s="33" t="str">
        <f>IF($E55="","",IF($I55&lt;&gt;"",$I55,IF($G55="",Rates!$C$23,IFERROR(INDEX(Rates!$C$13:$C$22,MATCH($G55,Rates!$B$13:$B$22,0)),Rates!$C$23))))</f>
        <v/>
      </c>
      <c r="S55" s="33" t="str">
        <f>IF($E55="","",ROUND($Q55*$R55,2))</f>
        <v/>
      </c>
      <c r="T55" s="33" t="str">
        <f>IF($E55="","",ROUND($E55*$J55*(1+$K55/100),2))</f>
        <v/>
      </c>
      <c r="U55" s="33" t="str">
        <f>IF($E55="","",ROUND(IF($N55&lt;&gt;"",$E55*$N55,$Q55)*IF($L55="",0,IFERROR(INDEX(Rates!$C$27:$C$32,MATCH($L55,Rates!$B$27:$B$32,0)),0)),2))</f>
        <v/>
      </c>
      <c r="V55" s="33" t="str">
        <f>IF($E55="","",ROUND($S55+$T55+$U55,2))</f>
        <v/>
      </c>
      <c r="W55" s="33" t="str">
        <f>IF($E55="","",IF($E55=0,0,ROUND($V55/$E55,2)))</f>
        <v/>
      </c>
      <c r="X55" s="34" t="str">
        <f>IF($E55="","",TRIM(IF(OR($I55&lt;&gt;"",$G55="",$Q55=0),"",IF(ISNA(MATCH($G55,Rates!$B$13:$B$22,0)),"Trade is not on your Rates list: priced at the standard rate. ",IF(INDEX(Rates!$C$13:$C$22,MATCH($G55,Rates!$B$13:$B$22,0))="","No rate typed yet for this trade. ","")))&amp;IF($L55="","",IF(ISNA(MATCH($L55,Rates!$B$27:$B$32,0)),"Equipment is not on your Rates list: no cost added. ",IF(INDEX(Rates!$C$27:$C$32,MATCH($L55,Rates!$B$27:$B$32,0))="","No rate typed yet for this equipment. ","")))))</f>
        <v/>
      </c>
    </row>
    <row r="56">
      <c r="B56" s="35" t="n"/>
      <c r="C56" s="36" t="n"/>
      <c r="D56" s="37" t="n"/>
      <c r="E56" s="36" t="n"/>
      <c r="F56" s="36" t="n"/>
      <c r="G56" s="36" t="n"/>
      <c r="H56" s="36" t="n"/>
      <c r="I56" s="38" t="n"/>
      <c r="J56" s="38" t="n"/>
      <c r="K56" s="36" t="n"/>
      <c r="L56" s="36" t="n"/>
      <c r="M56" s="36" t="n"/>
      <c r="N56" s="36" t="n"/>
      <c r="O56" s="36" t="n"/>
      <c r="P56" s="37" t="n"/>
      <c r="Q56" s="33" t="str">
        <f>IF($E56="","",$E56*$H56)</f>
        <v/>
      </c>
      <c r="R56" s="33" t="str">
        <f>IF($E56="","",IF($I56&lt;&gt;"",$I56,IF($G56="",Rates!$C$23,IFERROR(INDEX(Rates!$C$13:$C$22,MATCH($G56,Rates!$B$13:$B$22,0)),Rates!$C$23))))</f>
        <v/>
      </c>
      <c r="S56" s="33" t="str">
        <f>IF($E56="","",ROUND($Q56*$R56,2))</f>
        <v/>
      </c>
      <c r="T56" s="33" t="str">
        <f>IF($E56="","",ROUND($E56*$J56*(1+$K56/100),2))</f>
        <v/>
      </c>
      <c r="U56" s="33" t="str">
        <f>IF($E56="","",ROUND(IF($N56&lt;&gt;"",$E56*$N56,$Q56)*IF($L56="",0,IFERROR(INDEX(Rates!$C$27:$C$32,MATCH($L56,Rates!$B$27:$B$32,0)),0)),2))</f>
        <v/>
      </c>
      <c r="V56" s="33" t="str">
        <f>IF($E56="","",ROUND($S56+$T56+$U56,2))</f>
        <v/>
      </c>
      <c r="W56" s="33" t="str">
        <f>IF($E56="","",IF($E56=0,0,ROUND($V56/$E56,2)))</f>
        <v/>
      </c>
      <c r="X56" s="34" t="str">
        <f>IF($E56="","",TRIM(IF(OR($I56&lt;&gt;"",$G56="",$Q56=0),"",IF(ISNA(MATCH($G56,Rates!$B$13:$B$22,0)),"Trade is not on your Rates list: priced at the standard rate. ",IF(INDEX(Rates!$C$13:$C$22,MATCH($G56,Rates!$B$13:$B$22,0))="","No rate typed yet for this trade. ","")))&amp;IF($L56="","",IF(ISNA(MATCH($L56,Rates!$B$27:$B$32,0)),"Equipment is not on your Rates list: no cost added. ",IF(INDEX(Rates!$C$27:$C$32,MATCH($L56,Rates!$B$27:$B$32,0))="","No rate typed yet for this equipment. ","")))))</f>
        <v/>
      </c>
    </row>
    <row r="57">
      <c r="B57" s="30" t="n"/>
      <c r="C57" s="22" t="n"/>
      <c r="D57" s="31" t="n"/>
      <c r="E57" s="22" t="n"/>
      <c r="F57" s="22" t="n"/>
      <c r="G57" s="22" t="n"/>
      <c r="H57" s="22" t="n"/>
      <c r="I57" s="32" t="n"/>
      <c r="J57" s="32" t="n"/>
      <c r="K57" s="22" t="n"/>
      <c r="L57" s="22" t="n"/>
      <c r="M57" s="22" t="n"/>
      <c r="N57" s="22" t="n"/>
      <c r="O57" s="22" t="n"/>
      <c r="P57" s="31" t="n"/>
      <c r="Q57" s="33" t="str">
        <f>IF($E57="","",$E57*$H57)</f>
        <v/>
      </c>
      <c r="R57" s="33" t="str">
        <f>IF($E57="","",IF($I57&lt;&gt;"",$I57,IF($G57="",Rates!$C$23,IFERROR(INDEX(Rates!$C$13:$C$22,MATCH($G57,Rates!$B$13:$B$22,0)),Rates!$C$23))))</f>
        <v/>
      </c>
      <c r="S57" s="33" t="str">
        <f>IF($E57="","",ROUND($Q57*$R57,2))</f>
        <v/>
      </c>
      <c r="T57" s="33" t="str">
        <f>IF($E57="","",ROUND($E57*$J57*(1+$K57/100),2))</f>
        <v/>
      </c>
      <c r="U57" s="33" t="str">
        <f>IF($E57="","",ROUND(IF($N57&lt;&gt;"",$E57*$N57,$Q57)*IF($L57="",0,IFERROR(INDEX(Rates!$C$27:$C$32,MATCH($L57,Rates!$B$27:$B$32,0)),0)),2))</f>
        <v/>
      </c>
      <c r="V57" s="33" t="str">
        <f>IF($E57="","",ROUND($S57+$T57+$U57,2))</f>
        <v/>
      </c>
      <c r="W57" s="33" t="str">
        <f>IF($E57="","",IF($E57=0,0,ROUND($V57/$E57,2)))</f>
        <v/>
      </c>
      <c r="X57" s="34" t="str">
        <f>IF($E57="","",TRIM(IF(OR($I57&lt;&gt;"",$G57="",$Q57=0),"",IF(ISNA(MATCH($G57,Rates!$B$13:$B$22,0)),"Trade is not on your Rates list: priced at the standard rate. ",IF(INDEX(Rates!$C$13:$C$22,MATCH($G57,Rates!$B$13:$B$22,0))="","No rate typed yet for this trade. ","")))&amp;IF($L57="","",IF(ISNA(MATCH($L57,Rates!$B$27:$B$32,0)),"Equipment is not on your Rates list: no cost added. ",IF(INDEX(Rates!$C$27:$C$32,MATCH($L57,Rates!$B$27:$B$32,0))="","No rate typed yet for this equipment. ","")))))</f>
        <v/>
      </c>
    </row>
    <row r="58">
      <c r="B58" s="35" t="n"/>
      <c r="C58" s="36" t="n"/>
      <c r="D58" s="37" t="n"/>
      <c r="E58" s="36" t="n"/>
      <c r="F58" s="36" t="n"/>
      <c r="G58" s="36" t="n"/>
      <c r="H58" s="36" t="n"/>
      <c r="I58" s="38" t="n"/>
      <c r="J58" s="38" t="n"/>
      <c r="K58" s="36" t="n"/>
      <c r="L58" s="36" t="n"/>
      <c r="M58" s="36" t="n"/>
      <c r="N58" s="36" t="n"/>
      <c r="O58" s="36" t="n"/>
      <c r="P58" s="37" t="n"/>
      <c r="Q58" s="33" t="str">
        <f>IF($E58="","",$E58*$H58)</f>
        <v/>
      </c>
      <c r="R58" s="33" t="str">
        <f>IF($E58="","",IF($I58&lt;&gt;"",$I58,IF($G58="",Rates!$C$23,IFERROR(INDEX(Rates!$C$13:$C$22,MATCH($G58,Rates!$B$13:$B$22,0)),Rates!$C$23))))</f>
        <v/>
      </c>
      <c r="S58" s="33" t="str">
        <f>IF($E58="","",ROUND($Q58*$R58,2))</f>
        <v/>
      </c>
      <c r="T58" s="33" t="str">
        <f>IF($E58="","",ROUND($E58*$J58*(1+$K58/100),2))</f>
        <v/>
      </c>
      <c r="U58" s="33" t="str">
        <f>IF($E58="","",ROUND(IF($N58&lt;&gt;"",$E58*$N58,$Q58)*IF($L58="",0,IFERROR(INDEX(Rates!$C$27:$C$32,MATCH($L58,Rates!$B$27:$B$32,0)),0)),2))</f>
        <v/>
      </c>
      <c r="V58" s="33" t="str">
        <f>IF($E58="","",ROUND($S58+$T58+$U58,2))</f>
        <v/>
      </c>
      <c r="W58" s="33" t="str">
        <f>IF($E58="","",IF($E58=0,0,ROUND($V58/$E58,2)))</f>
        <v/>
      </c>
      <c r="X58" s="34" t="str">
        <f>IF($E58="","",TRIM(IF(OR($I58&lt;&gt;"",$G58="",$Q58=0),"",IF(ISNA(MATCH($G58,Rates!$B$13:$B$22,0)),"Trade is not on your Rates list: priced at the standard rate. ",IF(INDEX(Rates!$C$13:$C$22,MATCH($G58,Rates!$B$13:$B$22,0))="","No rate typed yet for this trade. ","")))&amp;IF($L58="","",IF(ISNA(MATCH($L58,Rates!$B$27:$B$32,0)),"Equipment is not on your Rates list: no cost added. ",IF(INDEX(Rates!$C$27:$C$32,MATCH($L58,Rates!$B$27:$B$32,0))="","No rate typed yet for this equipment. ","")))))</f>
        <v/>
      </c>
    </row>
    <row r="59">
      <c r="B59" s="30" t="n"/>
      <c r="C59" s="22" t="n"/>
      <c r="D59" s="31" t="n"/>
      <c r="E59" s="22" t="n"/>
      <c r="F59" s="22" t="n"/>
      <c r="G59" s="22" t="n"/>
      <c r="H59" s="22" t="n"/>
      <c r="I59" s="32" t="n"/>
      <c r="J59" s="32" t="n"/>
      <c r="K59" s="22" t="n"/>
      <c r="L59" s="22" t="n"/>
      <c r="M59" s="22" t="n"/>
      <c r="N59" s="22" t="n"/>
      <c r="O59" s="22" t="n"/>
      <c r="P59" s="31" t="n"/>
      <c r="Q59" s="33" t="str">
        <f>IF($E59="","",$E59*$H59)</f>
        <v/>
      </c>
      <c r="R59" s="33" t="str">
        <f>IF($E59="","",IF($I59&lt;&gt;"",$I59,IF($G59="",Rates!$C$23,IFERROR(INDEX(Rates!$C$13:$C$22,MATCH($G59,Rates!$B$13:$B$22,0)),Rates!$C$23))))</f>
        <v/>
      </c>
      <c r="S59" s="33" t="str">
        <f>IF($E59="","",ROUND($Q59*$R59,2))</f>
        <v/>
      </c>
      <c r="T59" s="33" t="str">
        <f>IF($E59="","",ROUND($E59*$J59*(1+$K59/100),2))</f>
        <v/>
      </c>
      <c r="U59" s="33" t="str">
        <f>IF($E59="","",ROUND(IF($N59&lt;&gt;"",$E59*$N59,$Q59)*IF($L59="",0,IFERROR(INDEX(Rates!$C$27:$C$32,MATCH($L59,Rates!$B$27:$B$32,0)),0)),2))</f>
        <v/>
      </c>
      <c r="V59" s="33" t="str">
        <f>IF($E59="","",ROUND($S59+$T59+$U59,2))</f>
        <v/>
      </c>
      <c r="W59" s="33" t="str">
        <f>IF($E59="","",IF($E59=0,0,ROUND($V59/$E59,2)))</f>
        <v/>
      </c>
      <c r="X59" s="34" t="str">
        <f>IF($E59="","",TRIM(IF(OR($I59&lt;&gt;"",$G59="",$Q59=0),"",IF(ISNA(MATCH($G59,Rates!$B$13:$B$22,0)),"Trade is not on your Rates list: priced at the standard rate. ",IF(INDEX(Rates!$C$13:$C$22,MATCH($G59,Rates!$B$13:$B$22,0))="","No rate typed yet for this trade. ","")))&amp;IF($L59="","",IF(ISNA(MATCH($L59,Rates!$B$27:$B$32,0)),"Equipment is not on your Rates list: no cost added. ",IF(INDEX(Rates!$C$27:$C$32,MATCH($L59,Rates!$B$27:$B$32,0))="","No rate typed yet for this equipment. ","")))))</f>
        <v/>
      </c>
    </row>
    <row r="60">
      <c r="B60" s="35" t="n"/>
      <c r="C60" s="36" t="n"/>
      <c r="D60" s="37" t="n"/>
      <c r="E60" s="36" t="n"/>
      <c r="F60" s="36" t="n"/>
      <c r="G60" s="36" t="n"/>
      <c r="H60" s="36" t="n"/>
      <c r="I60" s="38" t="n"/>
      <c r="J60" s="38" t="n"/>
      <c r="K60" s="36" t="n"/>
      <c r="L60" s="36" t="n"/>
      <c r="M60" s="36" t="n"/>
      <c r="N60" s="36" t="n"/>
      <c r="O60" s="36" t="n"/>
      <c r="P60" s="37" t="n"/>
      <c r="Q60" s="33" t="str">
        <f>IF($E60="","",$E60*$H60)</f>
        <v/>
      </c>
      <c r="R60" s="33" t="str">
        <f>IF($E60="","",IF($I60&lt;&gt;"",$I60,IF($G60="",Rates!$C$23,IFERROR(INDEX(Rates!$C$13:$C$22,MATCH($G60,Rates!$B$13:$B$22,0)),Rates!$C$23))))</f>
        <v/>
      </c>
      <c r="S60" s="33" t="str">
        <f>IF($E60="","",ROUND($Q60*$R60,2))</f>
        <v/>
      </c>
      <c r="T60" s="33" t="str">
        <f>IF($E60="","",ROUND($E60*$J60*(1+$K60/100),2))</f>
        <v/>
      </c>
      <c r="U60" s="33" t="str">
        <f>IF($E60="","",ROUND(IF($N60&lt;&gt;"",$E60*$N60,$Q60)*IF($L60="",0,IFERROR(INDEX(Rates!$C$27:$C$32,MATCH($L60,Rates!$B$27:$B$32,0)),0)),2))</f>
        <v/>
      </c>
      <c r="V60" s="33" t="str">
        <f>IF($E60="","",ROUND($S60+$T60+$U60,2))</f>
        <v/>
      </c>
      <c r="W60" s="33" t="str">
        <f>IF($E60="","",IF($E60=0,0,ROUND($V60/$E60,2)))</f>
        <v/>
      </c>
      <c r="X60" s="34" t="str">
        <f>IF($E60="","",TRIM(IF(OR($I60&lt;&gt;"",$G60="",$Q60=0),"",IF(ISNA(MATCH($G60,Rates!$B$13:$B$22,0)),"Trade is not on your Rates list: priced at the standard rate. ",IF(INDEX(Rates!$C$13:$C$22,MATCH($G60,Rates!$B$13:$B$22,0))="","No rate typed yet for this trade. ","")))&amp;IF($L60="","",IF(ISNA(MATCH($L60,Rates!$B$27:$B$32,0)),"Equipment is not on your Rates list: no cost added. ",IF(INDEX(Rates!$C$27:$C$32,MATCH($L60,Rates!$B$27:$B$32,0))="","No rate typed yet for this equipment. ","")))))</f>
        <v/>
      </c>
    </row>
    <row r="61">
      <c r="B61" s="30" t="n"/>
      <c r="C61" s="22" t="n"/>
      <c r="D61" s="31" t="n"/>
      <c r="E61" s="22" t="n"/>
      <c r="F61" s="22" t="n"/>
      <c r="G61" s="22" t="n"/>
      <c r="H61" s="22" t="n"/>
      <c r="I61" s="32" t="n"/>
      <c r="J61" s="32" t="n"/>
      <c r="K61" s="22" t="n"/>
      <c r="L61" s="22" t="n"/>
      <c r="M61" s="22" t="n"/>
      <c r="N61" s="22" t="n"/>
      <c r="O61" s="22" t="n"/>
      <c r="P61" s="31" t="n"/>
      <c r="Q61" s="33" t="str">
        <f>IF($E61="","",$E61*$H61)</f>
        <v/>
      </c>
      <c r="R61" s="33" t="str">
        <f>IF($E61="","",IF($I61&lt;&gt;"",$I61,IF($G61="",Rates!$C$23,IFERROR(INDEX(Rates!$C$13:$C$22,MATCH($G61,Rates!$B$13:$B$22,0)),Rates!$C$23))))</f>
        <v/>
      </c>
      <c r="S61" s="33" t="str">
        <f>IF($E61="","",ROUND($Q61*$R61,2))</f>
        <v/>
      </c>
      <c r="T61" s="33" t="str">
        <f>IF($E61="","",ROUND($E61*$J61*(1+$K61/100),2))</f>
        <v/>
      </c>
      <c r="U61" s="33" t="str">
        <f>IF($E61="","",ROUND(IF($N61&lt;&gt;"",$E61*$N61,$Q61)*IF($L61="",0,IFERROR(INDEX(Rates!$C$27:$C$32,MATCH($L61,Rates!$B$27:$B$32,0)),0)),2))</f>
        <v/>
      </c>
      <c r="V61" s="33" t="str">
        <f>IF($E61="","",ROUND($S61+$T61+$U61,2))</f>
        <v/>
      </c>
      <c r="W61" s="33" t="str">
        <f>IF($E61="","",IF($E61=0,0,ROUND($V61/$E61,2)))</f>
        <v/>
      </c>
      <c r="X61" s="34" t="str">
        <f>IF($E61="","",TRIM(IF(OR($I61&lt;&gt;"",$G61="",$Q61=0),"",IF(ISNA(MATCH($G61,Rates!$B$13:$B$22,0)),"Trade is not on your Rates list: priced at the standard rate. ",IF(INDEX(Rates!$C$13:$C$22,MATCH($G61,Rates!$B$13:$B$22,0))="","No rate typed yet for this trade. ","")))&amp;IF($L61="","",IF(ISNA(MATCH($L61,Rates!$B$27:$B$32,0)),"Equipment is not on your Rates list: no cost added. ",IF(INDEX(Rates!$C$27:$C$32,MATCH($L61,Rates!$B$27:$B$32,0))="","No rate typed yet for this equipment. ","")))))</f>
        <v/>
      </c>
    </row>
    <row r="62">
      <c r="B62" s="35" t="n"/>
      <c r="C62" s="36" t="n"/>
      <c r="D62" s="37" t="n"/>
      <c r="E62" s="36" t="n"/>
      <c r="F62" s="36" t="n"/>
      <c r="G62" s="36" t="n"/>
      <c r="H62" s="36" t="n"/>
      <c r="I62" s="38" t="n"/>
      <c r="J62" s="38" t="n"/>
      <c r="K62" s="36" t="n"/>
      <c r="L62" s="36" t="n"/>
      <c r="M62" s="36" t="n"/>
      <c r="N62" s="36" t="n"/>
      <c r="O62" s="36" t="n"/>
      <c r="P62" s="37" t="n"/>
      <c r="Q62" s="33" t="str">
        <f>IF($E62="","",$E62*$H62)</f>
        <v/>
      </c>
      <c r="R62" s="33" t="str">
        <f>IF($E62="","",IF($I62&lt;&gt;"",$I62,IF($G62="",Rates!$C$23,IFERROR(INDEX(Rates!$C$13:$C$22,MATCH($G62,Rates!$B$13:$B$22,0)),Rates!$C$23))))</f>
        <v/>
      </c>
      <c r="S62" s="33" t="str">
        <f>IF($E62="","",ROUND($Q62*$R62,2))</f>
        <v/>
      </c>
      <c r="T62" s="33" t="str">
        <f>IF($E62="","",ROUND($E62*$J62*(1+$K62/100),2))</f>
        <v/>
      </c>
      <c r="U62" s="33" t="str">
        <f>IF($E62="","",ROUND(IF($N62&lt;&gt;"",$E62*$N62,$Q62)*IF($L62="",0,IFERROR(INDEX(Rates!$C$27:$C$32,MATCH($L62,Rates!$B$27:$B$32,0)),0)),2))</f>
        <v/>
      </c>
      <c r="V62" s="33" t="str">
        <f>IF($E62="","",ROUND($S62+$T62+$U62,2))</f>
        <v/>
      </c>
      <c r="W62" s="33" t="str">
        <f>IF($E62="","",IF($E62=0,0,ROUND($V62/$E62,2)))</f>
        <v/>
      </c>
      <c r="X62" s="34" t="str">
        <f>IF($E62="","",TRIM(IF(OR($I62&lt;&gt;"",$G62="",$Q62=0),"",IF(ISNA(MATCH($G62,Rates!$B$13:$B$22,0)),"Trade is not on your Rates list: priced at the standard rate. ",IF(INDEX(Rates!$C$13:$C$22,MATCH($G62,Rates!$B$13:$B$22,0))="","No rate typed yet for this trade. ","")))&amp;IF($L62="","",IF(ISNA(MATCH($L62,Rates!$B$27:$B$32,0)),"Equipment is not on your Rates list: no cost added. ",IF(INDEX(Rates!$C$27:$C$32,MATCH($L62,Rates!$B$27:$B$32,0))="","No rate typed yet for this equipment. ","")))))</f>
        <v/>
      </c>
    </row>
    <row r="63">
      <c r="B63" s="30" t="n"/>
      <c r="C63" s="22" t="n"/>
      <c r="D63" s="31" t="n"/>
      <c r="E63" s="22" t="n"/>
      <c r="F63" s="22" t="n"/>
      <c r="G63" s="22" t="n"/>
      <c r="H63" s="22" t="n"/>
      <c r="I63" s="32" t="n"/>
      <c r="J63" s="32" t="n"/>
      <c r="K63" s="22" t="n"/>
      <c r="L63" s="22" t="n"/>
      <c r="M63" s="22" t="n"/>
      <c r="N63" s="22" t="n"/>
      <c r="O63" s="22" t="n"/>
      <c r="P63" s="31" t="n"/>
      <c r="Q63" s="33" t="str">
        <f>IF($E63="","",$E63*$H63)</f>
        <v/>
      </c>
      <c r="R63" s="33" t="str">
        <f>IF($E63="","",IF($I63&lt;&gt;"",$I63,IF($G63="",Rates!$C$23,IFERROR(INDEX(Rates!$C$13:$C$22,MATCH($G63,Rates!$B$13:$B$22,0)),Rates!$C$23))))</f>
        <v/>
      </c>
      <c r="S63" s="33" t="str">
        <f>IF($E63="","",ROUND($Q63*$R63,2))</f>
        <v/>
      </c>
      <c r="T63" s="33" t="str">
        <f>IF($E63="","",ROUND($E63*$J63*(1+$K63/100),2))</f>
        <v/>
      </c>
      <c r="U63" s="33" t="str">
        <f>IF($E63="","",ROUND(IF($N63&lt;&gt;"",$E63*$N63,$Q63)*IF($L63="",0,IFERROR(INDEX(Rates!$C$27:$C$32,MATCH($L63,Rates!$B$27:$B$32,0)),0)),2))</f>
        <v/>
      </c>
      <c r="V63" s="33" t="str">
        <f>IF($E63="","",ROUND($S63+$T63+$U63,2))</f>
        <v/>
      </c>
      <c r="W63" s="33" t="str">
        <f>IF($E63="","",IF($E63=0,0,ROUND($V63/$E63,2)))</f>
        <v/>
      </c>
      <c r="X63" s="34" t="str">
        <f>IF($E63="","",TRIM(IF(OR($I63&lt;&gt;"",$G63="",$Q63=0),"",IF(ISNA(MATCH($G63,Rates!$B$13:$B$22,0)),"Trade is not on your Rates list: priced at the standard rate. ",IF(INDEX(Rates!$C$13:$C$22,MATCH($G63,Rates!$B$13:$B$22,0))="","No rate typed yet for this trade. ","")))&amp;IF($L63="","",IF(ISNA(MATCH($L63,Rates!$B$27:$B$32,0)),"Equipment is not on your Rates list: no cost added. ",IF(INDEX(Rates!$C$27:$C$32,MATCH($L63,Rates!$B$27:$B$32,0))="","No rate typed yet for this equipment. ","")))))</f>
        <v/>
      </c>
    </row>
    <row r="64">
      <c r="B64" s="35" t="n"/>
      <c r="C64" s="36" t="n"/>
      <c r="D64" s="37" t="n"/>
      <c r="E64" s="36" t="n"/>
      <c r="F64" s="36" t="n"/>
      <c r="G64" s="36" t="n"/>
      <c r="H64" s="36" t="n"/>
      <c r="I64" s="38" t="n"/>
      <c r="J64" s="38" t="n"/>
      <c r="K64" s="36" t="n"/>
      <c r="L64" s="36" t="n"/>
      <c r="M64" s="36" t="n"/>
      <c r="N64" s="36" t="n"/>
      <c r="O64" s="36" t="n"/>
      <c r="P64" s="37" t="n"/>
      <c r="Q64" s="33" t="str">
        <f>IF($E64="","",$E64*$H64)</f>
        <v/>
      </c>
      <c r="R64" s="33" t="str">
        <f>IF($E64="","",IF($I64&lt;&gt;"",$I64,IF($G64="",Rates!$C$23,IFERROR(INDEX(Rates!$C$13:$C$22,MATCH($G64,Rates!$B$13:$B$22,0)),Rates!$C$23))))</f>
        <v/>
      </c>
      <c r="S64" s="33" t="str">
        <f>IF($E64="","",ROUND($Q64*$R64,2))</f>
        <v/>
      </c>
      <c r="T64" s="33" t="str">
        <f>IF($E64="","",ROUND($E64*$J64*(1+$K64/100),2))</f>
        <v/>
      </c>
      <c r="U64" s="33" t="str">
        <f>IF($E64="","",ROUND(IF($N64&lt;&gt;"",$E64*$N64,$Q64)*IF($L64="",0,IFERROR(INDEX(Rates!$C$27:$C$32,MATCH($L64,Rates!$B$27:$B$32,0)),0)),2))</f>
        <v/>
      </c>
      <c r="V64" s="33" t="str">
        <f>IF($E64="","",ROUND($S64+$T64+$U64,2))</f>
        <v/>
      </c>
      <c r="W64" s="33" t="str">
        <f>IF($E64="","",IF($E64=0,0,ROUND($V64/$E64,2)))</f>
        <v/>
      </c>
      <c r="X64" s="34" t="str">
        <f>IF($E64="","",TRIM(IF(OR($I64&lt;&gt;"",$G64="",$Q64=0),"",IF(ISNA(MATCH($G64,Rates!$B$13:$B$22,0)),"Trade is not on your Rates list: priced at the standard rate. ",IF(INDEX(Rates!$C$13:$C$22,MATCH($G64,Rates!$B$13:$B$22,0))="","No rate typed yet for this trade. ","")))&amp;IF($L64="","",IF(ISNA(MATCH($L64,Rates!$B$27:$B$32,0)),"Equipment is not on your Rates list: no cost added. ",IF(INDEX(Rates!$C$27:$C$32,MATCH($L64,Rates!$B$27:$B$32,0))="","No rate typed yet for this equipment. ","")))))</f>
        <v/>
      </c>
    </row>
    <row r="65">
      <c r="B65" s="30" t="n"/>
      <c r="C65" s="22" t="n"/>
      <c r="D65" s="31" t="n"/>
      <c r="E65" s="22" t="n"/>
      <c r="F65" s="22" t="n"/>
      <c r="G65" s="22" t="n"/>
      <c r="H65" s="22" t="n"/>
      <c r="I65" s="32" t="n"/>
      <c r="J65" s="32" t="n"/>
      <c r="K65" s="22" t="n"/>
      <c r="L65" s="22" t="n"/>
      <c r="M65" s="22" t="n"/>
      <c r="N65" s="22" t="n"/>
      <c r="O65" s="22" t="n"/>
      <c r="P65" s="31" t="n"/>
      <c r="Q65" s="33" t="str">
        <f>IF($E65="","",$E65*$H65)</f>
        <v/>
      </c>
      <c r="R65" s="33" t="str">
        <f>IF($E65="","",IF($I65&lt;&gt;"",$I65,IF($G65="",Rates!$C$23,IFERROR(INDEX(Rates!$C$13:$C$22,MATCH($G65,Rates!$B$13:$B$22,0)),Rates!$C$23))))</f>
        <v/>
      </c>
      <c r="S65" s="33" t="str">
        <f>IF($E65="","",ROUND($Q65*$R65,2))</f>
        <v/>
      </c>
      <c r="T65" s="33" t="str">
        <f>IF($E65="","",ROUND($E65*$J65*(1+$K65/100),2))</f>
        <v/>
      </c>
      <c r="U65" s="33" t="str">
        <f>IF($E65="","",ROUND(IF($N65&lt;&gt;"",$E65*$N65,$Q65)*IF($L65="",0,IFERROR(INDEX(Rates!$C$27:$C$32,MATCH($L65,Rates!$B$27:$B$32,0)),0)),2))</f>
        <v/>
      </c>
      <c r="V65" s="33" t="str">
        <f>IF($E65="","",ROUND($S65+$T65+$U65,2))</f>
        <v/>
      </c>
      <c r="W65" s="33" t="str">
        <f>IF($E65="","",IF($E65=0,0,ROUND($V65/$E65,2)))</f>
        <v/>
      </c>
      <c r="X65" s="34" t="str">
        <f>IF($E65="","",TRIM(IF(OR($I65&lt;&gt;"",$G65="",$Q65=0),"",IF(ISNA(MATCH($G65,Rates!$B$13:$B$22,0)),"Trade is not on your Rates list: priced at the standard rate. ",IF(INDEX(Rates!$C$13:$C$22,MATCH($G65,Rates!$B$13:$B$22,0))="","No rate typed yet for this trade. ","")))&amp;IF($L65="","",IF(ISNA(MATCH($L65,Rates!$B$27:$B$32,0)),"Equipment is not on your Rates list: no cost added. ",IF(INDEX(Rates!$C$27:$C$32,MATCH($L65,Rates!$B$27:$B$32,0))="","No rate typed yet for this equipment. ","")))))</f>
        <v/>
      </c>
    </row>
    <row r="66">
      <c r="B66" s="35" t="n"/>
      <c r="C66" s="36" t="n"/>
      <c r="D66" s="37" t="n"/>
      <c r="E66" s="36" t="n"/>
      <c r="F66" s="36" t="n"/>
      <c r="G66" s="36" t="n"/>
      <c r="H66" s="36" t="n"/>
      <c r="I66" s="38" t="n"/>
      <c r="J66" s="38" t="n"/>
      <c r="K66" s="36" t="n"/>
      <c r="L66" s="36" t="n"/>
      <c r="M66" s="36" t="n"/>
      <c r="N66" s="36" t="n"/>
      <c r="O66" s="36" t="n"/>
      <c r="P66" s="37" t="n"/>
      <c r="Q66" s="33" t="str">
        <f>IF($E66="","",$E66*$H66)</f>
        <v/>
      </c>
      <c r="R66" s="33" t="str">
        <f>IF($E66="","",IF($I66&lt;&gt;"",$I66,IF($G66="",Rates!$C$23,IFERROR(INDEX(Rates!$C$13:$C$22,MATCH($G66,Rates!$B$13:$B$22,0)),Rates!$C$23))))</f>
        <v/>
      </c>
      <c r="S66" s="33" t="str">
        <f>IF($E66="","",ROUND($Q66*$R66,2))</f>
        <v/>
      </c>
      <c r="T66" s="33" t="str">
        <f>IF($E66="","",ROUND($E66*$J66*(1+$K66/100),2))</f>
        <v/>
      </c>
      <c r="U66" s="33" t="str">
        <f>IF($E66="","",ROUND(IF($N66&lt;&gt;"",$E66*$N66,$Q66)*IF($L66="",0,IFERROR(INDEX(Rates!$C$27:$C$32,MATCH($L66,Rates!$B$27:$B$32,0)),0)),2))</f>
        <v/>
      </c>
      <c r="V66" s="33" t="str">
        <f>IF($E66="","",ROUND($S66+$T66+$U66,2))</f>
        <v/>
      </c>
      <c r="W66" s="33" t="str">
        <f>IF($E66="","",IF($E66=0,0,ROUND($V66/$E66,2)))</f>
        <v/>
      </c>
      <c r="X66" s="34" t="str">
        <f>IF($E66="","",TRIM(IF(OR($I66&lt;&gt;"",$G66="",$Q66=0),"",IF(ISNA(MATCH($G66,Rates!$B$13:$B$22,0)),"Trade is not on your Rates list: priced at the standard rate. ",IF(INDEX(Rates!$C$13:$C$22,MATCH($G66,Rates!$B$13:$B$22,0))="","No rate typed yet for this trade. ","")))&amp;IF($L66="","",IF(ISNA(MATCH($L66,Rates!$B$27:$B$32,0)),"Equipment is not on your Rates list: no cost added. ",IF(INDEX(Rates!$C$27:$C$32,MATCH($L66,Rates!$B$27:$B$32,0))="","No rate typed yet for this equipment. ","")))))</f>
        <v/>
      </c>
    </row>
    <row r="67"/>
    <row r="68" ht="20" customHeight="1">
      <c r="M68" s="39" t="inlineStr">
        <is>
          <t>Totals, lines counted</t>
        </is>
      </c>
      <c r="Q68" s="40">
        <f>SUMIF($O$7:$O$66,"&lt;&gt;Yes",$Q$7:$Q$66)</f>
        <v>0</v>
      </c>
      <c r="S68" s="41">
        <f>ROUND(SUMIF($O$7:$O$66,"&lt;&gt;Yes",$S$7:$S$66),2)</f>
        <v>0</v>
      </c>
      <c r="T68" s="41">
        <f>ROUND(SUMIF($O$7:$O$66,"&lt;&gt;Yes",$T$7:$T$66),2)</f>
        <v>0</v>
      </c>
      <c r="U68" s="41">
        <f>ROUND(SUMIF($O$7:$O$66,"&lt;&gt;Yes",$U$7:$U$66),2)</f>
        <v>0</v>
      </c>
      <c r="V68" s="41">
        <f>ROUND(SUMIF($O$7:$O$66,"&lt;&gt;Yes",$V$7:$V$66),2)</f>
        <v>0</v>
      </c>
    </row>
    <row r="69">
      <c r="M69" s="42" t="inlineStr">
        <is>
          <t>Total of lines left out (Excluded = Yes)</t>
        </is>
      </c>
      <c r="V69" s="43">
        <f>ROUND(SUMIF($O$7:$O$66,"Yes",$V$7:$V$66),2)</f>
        <v>0</v>
      </c>
    </row>
  </sheetData>
  <sheetProtection selectLockedCells="0" selectUnlockedCells="0" sheet="1" objects="0" insertRows="1" insertHyperlinks="1" autoFilter="1" scenarios="0" formatColumns="0" deleteColumns="1" insertColumns="1" pivotTables="1" deleteRows="1" formatCells="1" formatRows="0" sort="1"/>
  <mergeCells count="3">
    <mergeCell ref="B3:G3"/>
    <mergeCell ref="M69:U69"/>
    <mergeCell ref="M68:P68"/>
  </mergeCells>
  <conditionalFormatting sqref="B7:W66">
    <cfRule type="expression" priority="1" dxfId="0">
      <formula>$O7="Yes"</formula>
    </cfRule>
  </conditionalFormatting>
  <conditionalFormatting sqref="B7:X66">
    <cfRule type="expression" priority="2" dxfId="1">
      <formula>LEN($X7)&gt;0</formula>
    </cfRule>
  </conditionalFormatting>
  <dataValidations count="7">
    <dataValidation sqref="G7:G66" showDropDown="0" showInputMessage="0" showErrorMessage="1" allowBlank="1" errorTitle="Trade not on your list" error="Pick a trade from your Rates tab, or leave blank for the standard rate." type="list" errorStyle="stop">
      <formula1>=Rates!$B$13:$B$22</formula1>
    </dataValidation>
    <dataValidation sqref="L7:L66" showDropDown="0" showInputMessage="0" showErrorMessage="1" allowBlank="1" errorTitle="Equipment not on your list" error="Pick from your Rates tab, or leave blank." type="list" errorStyle="stop">
      <formula1>=Rates!$B$27:$B$32</formula1>
    </dataValidation>
    <dataValidation sqref="O7:O66" showDropDown="0" showInputMessage="0" showErrorMessage="1" allowBlank="1" errorTitle="Yes or blank" error="Pick Yes, or leave blank to count the line." type="list" errorStyle="stop">
      <formula1>"Yes"</formula1>
    </dataValidation>
    <dataValidation sqref="B7:B66" showDropDown="0" showInputMessage="0" showErrorMessage="1" allowBlank="1" errorTitle="Not on your Codes tab" error="This code is not on the Codes tab. Keep it anyway?" type="list" errorStyle="warning">
      <formula1>=Codes!$B$7:$B$76</formula1>
    </dataValidation>
    <dataValidation sqref="E7:E66" showDropDown="0" showInputMessage="0" showErrorMessage="1" allowBlank="1" errorTitle="Numbers only" error="Type a number. Use a minus sign for a credit." type="decimal" operator="between">
      <formula1>-1000000000</formula1>
      <formula2>1000000000</formula2>
    </dataValidation>
    <dataValidation sqref="H7:K66" showDropDown="0" showInputMessage="0" showErrorMessage="1" allowBlank="1" errorTitle="Numbers only" error="Type a number, 0 or more." type="decimal" operator="greaterThanOrEqual">
      <formula1>0</formula1>
    </dataValidation>
    <dataValidation sqref="N7:N66"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bidfident.com/ca</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D4A72C"/>
    <outlinePr summaryBelow="1" summaryRight="1"/>
    <pageSetUpPr fitToPage="1"/>
  </sheetPr>
  <dimension ref="A1:T16"/>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34" customWidth="1" min="3" max="3"/>
    <col width="10" customWidth="1" min="4" max="4"/>
    <col width="14" customWidth="1" min="5" max="5"/>
    <col width="12" customWidth="1" min="6" max="6"/>
    <col width="14" customWidth="1" min="7" max="7"/>
    <col width="12" customWidth="1" min="8" max="8"/>
    <col width="14" customWidth="1" min="9" max="9"/>
    <col width="12" customWidth="1" min="10" max="10"/>
    <col width="14" customWidth="1" min="11" max="11"/>
    <col width="12" customWidth="1" min="12" max="12"/>
    <col width="10" customWidth="1" min="13" max="13"/>
    <col width="12" customWidth="1" min="14" max="14"/>
    <col width="48" customWidth="1" min="15" max="15"/>
    <col width="13" customWidth="1" min="16" max="16"/>
    <col width="9" customWidth="1" min="17" max="17"/>
    <col width="14" customWidth="1" min="18" max="18"/>
    <col width="13" customWidth="1" min="19" max="19"/>
    <col width="14" customWidth="1" min="20" max="20"/>
  </cols>
  <sheetData>
    <row r="1">
      <c r="B1" s="1" t="inlineStr">
        <is>
          <t>Free estimating spreadsheet from Bidfident</t>
        </is>
      </c>
    </row>
    <row r="2">
      <c r="B2" s="13" t="inlineStr">
        <is>
          <t>Subtrades</t>
        </is>
      </c>
    </row>
    <row r="3" ht="50" customHeight="1">
      <c r="B3" s="14" t="inlineStr">
        <is>
          <t>One row for each package of work you let to a subtrade. Type up to four quotes. The lowest quote is carried unless you pick another by number. No quotes yet? Type an allowance and it is carried until a quote comes in.</t>
        </is>
      </c>
    </row>
    <row r="4" ht="6" customHeight="1"/>
    <row r="5">
      <c r="B5" s="27" t="inlineStr">
        <is>
          <t>You type</t>
        </is>
      </c>
      <c r="P5" s="27" t="inlineStr">
        <is>
          <t>Worked out for you</t>
        </is>
      </c>
    </row>
    <row r="6" ht="30" customHeight="1">
      <c r="B6" s="28" t="inlineStr">
        <is>
          <t>Cost code</t>
        </is>
      </c>
      <c r="C6" s="28" t="inlineStr">
        <is>
          <t>Package</t>
        </is>
      </c>
      <c r="D6" s="28" t="inlineStr">
        <is>
          <t>In the bid?</t>
        </is>
      </c>
      <c r="E6" s="44" t="inlineStr">
        <is>
          <t>Quote 1 from</t>
        </is>
      </c>
      <c r="F6" s="29" t="inlineStr">
        <is>
          <t>Amount</t>
        </is>
      </c>
      <c r="G6" s="44" t="inlineStr">
        <is>
          <t>Quote 2 from</t>
        </is>
      </c>
      <c r="H6" s="29" t="inlineStr">
        <is>
          <t>Amount</t>
        </is>
      </c>
      <c r="I6" s="44" t="inlineStr">
        <is>
          <t>Quote 3 from</t>
        </is>
      </c>
      <c r="J6" s="29" t="inlineStr">
        <is>
          <t>Amount</t>
        </is>
      </c>
      <c r="K6" s="44" t="inlineStr">
        <is>
          <t>Quote 4 from</t>
        </is>
      </c>
      <c r="L6" s="29" t="inlineStr">
        <is>
          <t>Amount</t>
        </is>
      </c>
      <c r="M6" s="45" t="inlineStr">
        <is>
          <t>Use quote no.</t>
        </is>
      </c>
      <c r="N6" s="29" t="inlineStr">
        <is>
          <t>Allowance</t>
        </is>
      </c>
      <c r="O6" s="28" t="inlineStr">
        <is>
          <t>Notes</t>
        </is>
      </c>
      <c r="P6" s="29" t="inlineStr">
        <is>
          <t>Lowest quote</t>
        </is>
      </c>
      <c r="Q6" s="29" t="inlineStr">
        <is>
          <t>Quote carried</t>
        </is>
      </c>
      <c r="R6" s="28" t="inlineStr">
        <is>
          <t>Carried from</t>
        </is>
      </c>
      <c r="S6" s="29" t="inlineStr">
        <is>
          <t>Amount</t>
        </is>
      </c>
      <c r="T6" s="29" t="inlineStr">
        <is>
          <t>In the bid</t>
        </is>
      </c>
    </row>
    <row r="7">
      <c r="B7" s="22" t="n"/>
      <c r="C7" s="22" t="n"/>
      <c r="D7" s="22" t="n"/>
      <c r="E7" s="46" t="n"/>
      <c r="F7" s="23" t="n"/>
      <c r="G7" s="46" t="n"/>
      <c r="H7" s="23" t="n"/>
      <c r="I7" s="46" t="n"/>
      <c r="J7" s="23" t="n"/>
      <c r="K7" s="46" t="n"/>
      <c r="L7" s="23" t="n"/>
      <c r="M7" s="46" t="n"/>
      <c r="N7" s="23" t="n"/>
      <c r="O7" s="22" t="n"/>
      <c r="P7" s="33" t="str">
        <f>IF(OR($C7="",((N($F7)&gt;0)+(N($H7)&gt;0)+(N($J7)&gt;0)+(N($L7)&gt;0))=0),"",MIN(IF(N($F7)&gt;0,$F7,1E+99),IF(N($H7)&gt;0,$H7,1E+99),IF(N($J7)&gt;0,$J7,1E+99),IF(N($L7)&gt;0,$L7,1E+99)))</f>
        <v/>
      </c>
      <c r="Q7" s="47" t="str">
        <f>IF(OR($C7="",$P7=""),"",IF(IF(ISNUMBER($M7),IF(AND($M7&gt;=1,$M7&lt;=4,$M7=INT($M7)),N(CHOOSE($M7,$F7,$H7,$J7,$L7))&gt;0,FALSE),FALSE),$M7,IF(N($F7)=$P7,1,IF(N($H7)=$P7,2,IF(N($J7)=$P7,3,4)))))</f>
        <v/>
      </c>
      <c r="R7" s="48" t="str">
        <f>IF($C7="","",IF($Q7="","Allowance",IF(CHOOSE($Q7,$E7,$G7,$I7,$K7)="","Quote "&amp;$Q7,CHOOSE($Q7,$E7,$G7,$I7,$K7))))</f>
        <v/>
      </c>
      <c r="S7" s="33" t="str">
        <f>IF($C7="","",IF($Q7="",N($N7),CHOOSE($Q7,$F7,$H7,$J7,$L7)))</f>
        <v/>
      </c>
      <c r="T7" s="33" t="str">
        <f>IF($C7="","",IF($D7="No",0,$S7))</f>
        <v/>
      </c>
    </row>
    <row r="8">
      <c r="B8" s="36" t="n"/>
      <c r="C8" s="36" t="n"/>
      <c r="D8" s="36" t="n"/>
      <c r="E8" s="49" t="n"/>
      <c r="F8" s="50" t="n"/>
      <c r="G8" s="49" t="n"/>
      <c r="H8" s="50" t="n"/>
      <c r="I8" s="49" t="n"/>
      <c r="J8" s="50" t="n"/>
      <c r="K8" s="49" t="n"/>
      <c r="L8" s="50" t="n"/>
      <c r="M8" s="49" t="n"/>
      <c r="N8" s="50" t="n"/>
      <c r="O8" s="36" t="n"/>
      <c r="P8" s="33" t="str">
        <f>IF(OR($C8="",((N($F8)&gt;0)+(N($H8)&gt;0)+(N($J8)&gt;0)+(N($L8)&gt;0))=0),"",MIN(IF(N($F8)&gt;0,$F8,1E+99),IF(N($H8)&gt;0,$H8,1E+99),IF(N($J8)&gt;0,$J8,1E+99),IF(N($L8)&gt;0,$L8,1E+99)))</f>
        <v/>
      </c>
      <c r="Q8" s="47" t="str">
        <f>IF(OR($C8="",$P8=""),"",IF(IF(ISNUMBER($M8),IF(AND($M8&gt;=1,$M8&lt;=4,$M8=INT($M8)),N(CHOOSE($M8,$F8,$H8,$J8,$L8))&gt;0,FALSE),FALSE),$M8,IF(N($F8)=$P8,1,IF(N($H8)=$P8,2,IF(N($J8)=$P8,3,4)))))</f>
        <v/>
      </c>
      <c r="R8" s="48" t="str">
        <f>IF($C8="","",IF($Q8="","Allowance",IF(CHOOSE($Q8,$E8,$G8,$I8,$K8)="","Quote "&amp;$Q8,CHOOSE($Q8,$E8,$G8,$I8,$K8))))</f>
        <v/>
      </c>
      <c r="S8" s="33" t="str">
        <f>IF($C8="","",IF($Q8="",N($N8),CHOOSE($Q8,$F8,$H8,$J8,$L8)))</f>
        <v/>
      </c>
      <c r="T8" s="33" t="str">
        <f>IF($C8="","",IF($D8="No",0,$S8))</f>
        <v/>
      </c>
    </row>
    <row r="9">
      <c r="B9" s="22" t="n"/>
      <c r="C9" s="22" t="n"/>
      <c r="D9" s="22" t="n"/>
      <c r="E9" s="46" t="n"/>
      <c r="F9" s="23" t="n"/>
      <c r="G9" s="46" t="n"/>
      <c r="H9" s="23" t="n"/>
      <c r="I9" s="46" t="n"/>
      <c r="J9" s="23" t="n"/>
      <c r="K9" s="46" t="n"/>
      <c r="L9" s="23" t="n"/>
      <c r="M9" s="46" t="n"/>
      <c r="N9" s="23" t="n"/>
      <c r="O9" s="22" t="n"/>
      <c r="P9" s="33" t="str">
        <f>IF(OR($C9="",((N($F9)&gt;0)+(N($H9)&gt;0)+(N($J9)&gt;0)+(N($L9)&gt;0))=0),"",MIN(IF(N($F9)&gt;0,$F9,1E+99),IF(N($H9)&gt;0,$H9,1E+99),IF(N($J9)&gt;0,$J9,1E+99),IF(N($L9)&gt;0,$L9,1E+99)))</f>
        <v/>
      </c>
      <c r="Q9" s="47" t="str">
        <f>IF(OR($C9="",$P9=""),"",IF(IF(ISNUMBER($M9),IF(AND($M9&gt;=1,$M9&lt;=4,$M9=INT($M9)),N(CHOOSE($M9,$F9,$H9,$J9,$L9))&gt;0,FALSE),FALSE),$M9,IF(N($F9)=$P9,1,IF(N($H9)=$P9,2,IF(N($J9)=$P9,3,4)))))</f>
        <v/>
      </c>
      <c r="R9" s="48" t="str">
        <f>IF($C9="","",IF($Q9="","Allowance",IF(CHOOSE($Q9,$E9,$G9,$I9,$K9)="","Quote "&amp;$Q9,CHOOSE($Q9,$E9,$G9,$I9,$K9))))</f>
        <v/>
      </c>
      <c r="S9" s="33" t="str">
        <f>IF($C9="","",IF($Q9="",N($N9),CHOOSE($Q9,$F9,$H9,$J9,$L9)))</f>
        <v/>
      </c>
      <c r="T9" s="33" t="str">
        <f>IF($C9="","",IF($D9="No",0,$S9))</f>
        <v/>
      </c>
    </row>
    <row r="10">
      <c r="B10" s="36" t="n"/>
      <c r="C10" s="36" t="n"/>
      <c r="D10" s="36" t="n"/>
      <c r="E10" s="49" t="n"/>
      <c r="F10" s="50" t="n"/>
      <c r="G10" s="49" t="n"/>
      <c r="H10" s="50" t="n"/>
      <c r="I10" s="49" t="n"/>
      <c r="J10" s="50" t="n"/>
      <c r="K10" s="49" t="n"/>
      <c r="L10" s="50" t="n"/>
      <c r="M10" s="49" t="n"/>
      <c r="N10" s="50" t="n"/>
      <c r="O10" s="36" t="n"/>
      <c r="P10" s="33" t="str">
        <f>IF(OR($C10="",((N($F10)&gt;0)+(N($H10)&gt;0)+(N($J10)&gt;0)+(N($L10)&gt;0))=0),"",MIN(IF(N($F10)&gt;0,$F10,1E+99),IF(N($H10)&gt;0,$H10,1E+99),IF(N($J10)&gt;0,$J10,1E+99),IF(N($L10)&gt;0,$L10,1E+99)))</f>
        <v/>
      </c>
      <c r="Q10" s="47" t="str">
        <f>IF(OR($C10="",$P10=""),"",IF(IF(ISNUMBER($M10),IF(AND($M10&gt;=1,$M10&lt;=4,$M10=INT($M10)),N(CHOOSE($M10,$F10,$H10,$J10,$L10))&gt;0,FALSE),FALSE),$M10,IF(N($F10)=$P10,1,IF(N($H10)=$P10,2,IF(N($J10)=$P10,3,4)))))</f>
        <v/>
      </c>
      <c r="R10" s="48" t="str">
        <f>IF($C10="","",IF($Q10="","Allowance",IF(CHOOSE($Q10,$E10,$G10,$I10,$K10)="","Quote "&amp;$Q10,CHOOSE($Q10,$E10,$G10,$I10,$K10))))</f>
        <v/>
      </c>
      <c r="S10" s="33" t="str">
        <f>IF($C10="","",IF($Q10="",N($N10),CHOOSE($Q10,$F10,$H10,$J10,$L10)))</f>
        <v/>
      </c>
      <c r="T10" s="33" t="str">
        <f>IF($C10="","",IF($D10="No",0,$S10))</f>
        <v/>
      </c>
    </row>
    <row r="11">
      <c r="B11" s="22" t="n"/>
      <c r="C11" s="22" t="n"/>
      <c r="D11" s="22" t="n"/>
      <c r="E11" s="46" t="n"/>
      <c r="F11" s="23" t="n"/>
      <c r="G11" s="46" t="n"/>
      <c r="H11" s="23" t="n"/>
      <c r="I11" s="46" t="n"/>
      <c r="J11" s="23" t="n"/>
      <c r="K11" s="46" t="n"/>
      <c r="L11" s="23" t="n"/>
      <c r="M11" s="46" t="n"/>
      <c r="N11" s="23" t="n"/>
      <c r="O11" s="22" t="n"/>
      <c r="P11" s="33" t="str">
        <f>IF(OR($C11="",((N($F11)&gt;0)+(N($H11)&gt;0)+(N($J11)&gt;0)+(N($L11)&gt;0))=0),"",MIN(IF(N($F11)&gt;0,$F11,1E+99),IF(N($H11)&gt;0,$H11,1E+99),IF(N($J11)&gt;0,$J11,1E+99),IF(N($L11)&gt;0,$L11,1E+99)))</f>
        <v/>
      </c>
      <c r="Q11" s="47" t="str">
        <f>IF(OR($C11="",$P11=""),"",IF(IF(ISNUMBER($M11),IF(AND($M11&gt;=1,$M11&lt;=4,$M11=INT($M11)),N(CHOOSE($M11,$F11,$H11,$J11,$L11))&gt;0,FALSE),FALSE),$M11,IF(N($F11)=$P11,1,IF(N($H11)=$P11,2,IF(N($J11)=$P11,3,4)))))</f>
        <v/>
      </c>
      <c r="R11" s="48" t="str">
        <f>IF($C11="","",IF($Q11="","Allowance",IF(CHOOSE($Q11,$E11,$G11,$I11,$K11)="","Quote "&amp;$Q11,CHOOSE($Q11,$E11,$G11,$I11,$K11))))</f>
        <v/>
      </c>
      <c r="S11" s="33" t="str">
        <f>IF($C11="","",IF($Q11="",N($N11),CHOOSE($Q11,$F11,$H11,$J11,$L11)))</f>
        <v/>
      </c>
      <c r="T11" s="33" t="str">
        <f>IF($C11="","",IF($D11="No",0,$S11))</f>
        <v/>
      </c>
    </row>
    <row r="12">
      <c r="B12" s="36" t="n"/>
      <c r="C12" s="36" t="n"/>
      <c r="D12" s="36" t="n"/>
      <c r="E12" s="49" t="n"/>
      <c r="F12" s="50" t="n"/>
      <c r="G12" s="49" t="n"/>
      <c r="H12" s="50" t="n"/>
      <c r="I12" s="49" t="n"/>
      <c r="J12" s="50" t="n"/>
      <c r="K12" s="49" t="n"/>
      <c r="L12" s="50" t="n"/>
      <c r="M12" s="49" t="n"/>
      <c r="N12" s="50" t="n"/>
      <c r="O12" s="36" t="n"/>
      <c r="P12" s="33" t="str">
        <f>IF(OR($C12="",((N($F12)&gt;0)+(N($H12)&gt;0)+(N($J12)&gt;0)+(N($L12)&gt;0))=0),"",MIN(IF(N($F12)&gt;0,$F12,1E+99),IF(N($H12)&gt;0,$H12,1E+99),IF(N($J12)&gt;0,$J12,1E+99),IF(N($L12)&gt;0,$L12,1E+99)))</f>
        <v/>
      </c>
      <c r="Q12" s="47" t="str">
        <f>IF(OR($C12="",$P12=""),"",IF(IF(ISNUMBER($M12),IF(AND($M12&gt;=1,$M12&lt;=4,$M12=INT($M12)),N(CHOOSE($M12,$F12,$H12,$J12,$L12))&gt;0,FALSE),FALSE),$M12,IF(N($F12)=$P12,1,IF(N($H12)=$P12,2,IF(N($J12)=$P12,3,4)))))</f>
        <v/>
      </c>
      <c r="R12" s="48" t="str">
        <f>IF($C12="","",IF($Q12="","Allowance",IF(CHOOSE($Q12,$E12,$G12,$I12,$K12)="","Quote "&amp;$Q12,CHOOSE($Q12,$E12,$G12,$I12,$K12))))</f>
        <v/>
      </c>
      <c r="S12" s="33" t="str">
        <f>IF($C12="","",IF($Q12="",N($N12),CHOOSE($Q12,$F12,$H12,$J12,$L12)))</f>
        <v/>
      </c>
      <c r="T12" s="33" t="str">
        <f>IF($C12="","",IF($D12="No",0,$S12))</f>
        <v/>
      </c>
    </row>
    <row r="13">
      <c r="B13" s="22" t="n"/>
      <c r="C13" s="22" t="n"/>
      <c r="D13" s="22" t="n"/>
      <c r="E13" s="46" t="n"/>
      <c r="F13" s="23" t="n"/>
      <c r="G13" s="46" t="n"/>
      <c r="H13" s="23" t="n"/>
      <c r="I13" s="46" t="n"/>
      <c r="J13" s="23" t="n"/>
      <c r="K13" s="46" t="n"/>
      <c r="L13" s="23" t="n"/>
      <c r="M13" s="46" t="n"/>
      <c r="N13" s="23" t="n"/>
      <c r="O13" s="22" t="n"/>
      <c r="P13" s="33" t="str">
        <f>IF(OR($C13="",((N($F13)&gt;0)+(N($H13)&gt;0)+(N($J13)&gt;0)+(N($L13)&gt;0))=0),"",MIN(IF(N($F13)&gt;0,$F13,1E+99),IF(N($H13)&gt;0,$H13,1E+99),IF(N($J13)&gt;0,$J13,1E+99),IF(N($L13)&gt;0,$L13,1E+99)))</f>
        <v/>
      </c>
      <c r="Q13" s="47" t="str">
        <f>IF(OR($C13="",$P13=""),"",IF(IF(ISNUMBER($M13),IF(AND($M13&gt;=1,$M13&lt;=4,$M13=INT($M13)),N(CHOOSE($M13,$F13,$H13,$J13,$L13))&gt;0,FALSE),FALSE),$M13,IF(N($F13)=$P13,1,IF(N($H13)=$P13,2,IF(N($J13)=$P13,3,4)))))</f>
        <v/>
      </c>
      <c r="R13" s="48" t="str">
        <f>IF($C13="","",IF($Q13="","Allowance",IF(CHOOSE($Q13,$E13,$G13,$I13,$K13)="","Quote "&amp;$Q13,CHOOSE($Q13,$E13,$G13,$I13,$K13))))</f>
        <v/>
      </c>
      <c r="S13" s="33" t="str">
        <f>IF($C13="","",IF($Q13="",N($N13),CHOOSE($Q13,$F13,$H13,$J13,$L13)))</f>
        <v/>
      </c>
      <c r="T13" s="33" t="str">
        <f>IF($C13="","",IF($D13="No",0,$S13))</f>
        <v/>
      </c>
    </row>
    <row r="14">
      <c r="B14" s="36" t="n"/>
      <c r="C14" s="36" t="n"/>
      <c r="D14" s="36" t="n"/>
      <c r="E14" s="49" t="n"/>
      <c r="F14" s="50" t="n"/>
      <c r="G14" s="49" t="n"/>
      <c r="H14" s="50" t="n"/>
      <c r="I14" s="49" t="n"/>
      <c r="J14" s="50" t="n"/>
      <c r="K14" s="49" t="n"/>
      <c r="L14" s="50" t="n"/>
      <c r="M14" s="49" t="n"/>
      <c r="N14" s="50" t="n"/>
      <c r="O14" s="36" t="n"/>
      <c r="P14" s="33" t="str">
        <f>IF(OR($C14="",((N($F14)&gt;0)+(N($H14)&gt;0)+(N($J14)&gt;0)+(N($L14)&gt;0))=0),"",MIN(IF(N($F14)&gt;0,$F14,1E+99),IF(N($H14)&gt;0,$H14,1E+99),IF(N($J14)&gt;0,$J14,1E+99),IF(N($L14)&gt;0,$L14,1E+99)))</f>
        <v/>
      </c>
      <c r="Q14" s="47" t="str">
        <f>IF(OR($C14="",$P14=""),"",IF(IF(ISNUMBER($M14),IF(AND($M14&gt;=1,$M14&lt;=4,$M14=INT($M14)),N(CHOOSE($M14,$F14,$H14,$J14,$L14))&gt;0,FALSE),FALSE),$M14,IF(N($F14)=$P14,1,IF(N($H14)=$P14,2,IF(N($J14)=$P14,3,4)))))</f>
        <v/>
      </c>
      <c r="R14" s="48" t="str">
        <f>IF($C14="","",IF($Q14="","Allowance",IF(CHOOSE($Q14,$E14,$G14,$I14,$K14)="","Quote "&amp;$Q14,CHOOSE($Q14,$E14,$G14,$I14,$K14))))</f>
        <v/>
      </c>
      <c r="S14" s="33" t="str">
        <f>IF($C14="","",IF($Q14="",N($N14),CHOOSE($Q14,$F14,$H14,$J14,$L14)))</f>
        <v/>
      </c>
      <c r="T14" s="33" t="str">
        <f>IF($C14="","",IF($D14="No",0,$S14))</f>
        <v/>
      </c>
    </row>
    <row r="15"/>
    <row r="16" ht="20" customHeight="1">
      <c r="R16" s="51" t="inlineStr">
        <is>
          <t>Total in the bid</t>
        </is>
      </c>
      <c r="T16" s="41">
        <f>ROUND(SUM(T7:T14),2)</f>
        <v>0</v>
      </c>
    </row>
  </sheetData>
  <sheetProtection selectLockedCells="0" selectUnlockedCells="0" sheet="1" objects="0" insertRows="1" insertHyperlinks="1" autoFilter="1" scenarios="0" formatColumns="0" deleteColumns="1" insertColumns="1" pivotTables="1" deleteRows="1" formatCells="1" formatRows="0" sort="1"/>
  <mergeCells count="2">
    <mergeCell ref="B3:H3"/>
    <mergeCell ref="R16:S16"/>
  </mergeCells>
  <dataValidations count="7">
    <dataValidation sqref="F7:F14" showDropDown="0" showInputMessage="0" showErrorMessage="1" allowBlank="1" errorTitle="Amount to the cent" error="Type an amount of 0 or more, with at most two decimal places." type="custom">
      <formula1>AND(ISNUMBER(F7),F7&gt;=0,ROUND(F7,2)=F7)</formula1>
    </dataValidation>
    <dataValidation sqref="H7:H14" showDropDown="0" showInputMessage="0" showErrorMessage="1" allowBlank="1" errorTitle="Amount to the cent" error="Type an amount of 0 or more, with at most two decimal places." type="custom">
      <formula1>AND(ISNUMBER(H7),H7&gt;=0,ROUND(H7,2)=H7)</formula1>
    </dataValidation>
    <dataValidation sqref="J7:J14" showDropDown="0" showInputMessage="0" showErrorMessage="1" allowBlank="1" errorTitle="Amount to the cent" error="Type an amount of 0 or more, with at most two decimal places." type="custom">
      <formula1>AND(ISNUMBER(J7),J7&gt;=0,ROUND(J7,2)=J7)</formula1>
    </dataValidation>
    <dataValidation sqref="L7:L14" showDropDown="0" showInputMessage="0" showErrorMessage="1" allowBlank="1" errorTitle="Amount to the cent" error="Type an amount of 0 or more, with at most two decimal places." type="custom">
      <formula1>AND(ISNUMBER(L7),L7&gt;=0,ROUND(L7,2)=L7)</formula1>
    </dataValidation>
    <dataValidation sqref="N7:N14" showDropDown="0" showInputMessage="0" showErrorMessage="1" allowBlank="1" errorTitle="Amount to the cent" error="Type an amount of 0 or more, with at most two decimal places." type="custom">
      <formula1>AND(ISNUMBER(N7),N7&gt;=0,ROUND(N7,2)=N7)</formula1>
    </dataValidation>
    <dataValidation sqref="D7:D14" showDropDown="0" showInputMessage="0" showErrorMessage="1" allowBlank="1" errorTitle="Yes or No" error="Pick Yes or No, or leave blank to count the package." type="list" errorStyle="stop">
      <formula1>"Yes,No"</formula1>
    </dataValidation>
    <dataValidation sqref="M7:M14" showDropDown="0" showInputMessage="0" showErrorMessage="1" allowBlank="1" errorTitle="1 to 4" error="Type 1, 2, 3 or 4, or leave blank for the lowest quote." type="whole" operator="between">
      <formula1>1</formula1>
      <formula2>4</formula2>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bidfident.com/ca</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D4A72C"/>
    <outlinePr summaryBelow="1" summaryRight="1"/>
    <pageSetUpPr fitToPage="1"/>
  </sheetPr>
  <dimension ref="A1:I20"/>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44" customWidth="1" min="3" max="3"/>
    <col width="8" customWidth="1" min="4" max="4"/>
    <col width="12" customWidth="1" min="5" max="5"/>
    <col width="11" customWidth="1" min="6" max="6"/>
    <col width="13" customWidth="1" min="7" max="7"/>
    <col width="12" customWidth="1" min="8" max="8"/>
    <col width="14" customWidth="1" min="9" max="9"/>
  </cols>
  <sheetData>
    <row r="1">
      <c r="B1" s="1" t="inlineStr">
        <is>
          <t>Free estimating spreadsheet from Bidfident</t>
        </is>
      </c>
    </row>
    <row r="2">
      <c r="B2" s="13" t="inlineStr">
        <is>
          <t>Overhead</t>
        </is>
      </c>
    </row>
    <row r="3" ht="50" customHeight="1">
      <c r="B3" s="14" t="inlineStr">
        <is>
          <t>Running costs that are not tied to one line of work: supervision, site office, small tools, bins. Weekly and monthly items can follow the job length from the Rates tab, so they grow if the job runs longer.</t>
        </is>
      </c>
    </row>
    <row r="4" ht="6" customHeight="1"/>
    <row r="5">
      <c r="B5" s="27" t="inlineStr">
        <is>
          <t>You type</t>
        </is>
      </c>
      <c r="H5" s="27" t="inlineStr">
        <is>
          <t>Worked out for you</t>
        </is>
      </c>
    </row>
    <row r="6" ht="30" customHeight="1">
      <c r="B6" s="28" t="inlineStr">
        <is>
          <t>Cost code</t>
        </is>
      </c>
      <c r="C6" s="28" t="inlineStr">
        <is>
          <t>Description</t>
        </is>
      </c>
      <c r="D6" s="28" t="inlineStr">
        <is>
          <t>Unit</t>
        </is>
      </c>
      <c r="E6" s="28" t="inlineStr">
        <is>
          <t>Follows job length?</t>
        </is>
      </c>
      <c r="F6" s="29" t="inlineStr">
        <is>
          <t>Quantity</t>
        </is>
      </c>
      <c r="G6" s="29" t="inlineStr">
        <is>
          <t>Rate</t>
        </is>
      </c>
      <c r="H6" s="29" t="inlineStr">
        <is>
          <t>Quantity used</t>
        </is>
      </c>
      <c r="I6" s="29" t="inlineStr">
        <is>
          <t>Amount</t>
        </is>
      </c>
    </row>
    <row r="7" ht="16.5" customHeight="1">
      <c r="B7" s="22" t="n"/>
      <c r="C7" s="22" t="n"/>
      <c r="D7" s="22" t="n"/>
      <c r="E7" s="22" t="n"/>
      <c r="F7" s="22" t="n"/>
      <c r="G7" s="23" t="n"/>
      <c r="H7" s="52" t="str">
        <f>IF($C7="","",IF(AND($E7="Yes",$D7="wk"),Rates!$C$9,IF(AND($E7="Yes",$D7="mo"),Rates!$C$9/(52/12),N($F7))))</f>
        <v/>
      </c>
      <c r="I7" s="33" t="str">
        <f>IF($C7="","",ROUND($H7*N($G7),2))</f>
        <v/>
      </c>
    </row>
    <row r="8" ht="16.5" customHeight="1">
      <c r="B8" s="36" t="n"/>
      <c r="C8" s="36" t="n"/>
      <c r="D8" s="36" t="n"/>
      <c r="E8" s="36" t="n"/>
      <c r="F8" s="36" t="n"/>
      <c r="G8" s="50" t="n"/>
      <c r="H8" s="52" t="str">
        <f>IF($C8="","",IF(AND($E8="Yes",$D8="wk"),Rates!$C$9,IF(AND($E8="Yes",$D8="mo"),Rates!$C$9/(52/12),N($F8))))</f>
        <v/>
      </c>
      <c r="I8" s="33" t="str">
        <f>IF($C8="","",ROUND($H8*N($G8),2))</f>
        <v/>
      </c>
    </row>
    <row r="9" ht="16.5" customHeight="1">
      <c r="B9" s="22" t="n"/>
      <c r="C9" s="22" t="n"/>
      <c r="D9" s="22" t="n"/>
      <c r="E9" s="22" t="n"/>
      <c r="F9" s="22" t="n"/>
      <c r="G9" s="23" t="n"/>
      <c r="H9" s="52" t="str">
        <f>IF($C9="","",IF(AND($E9="Yes",$D9="wk"),Rates!$C$9,IF(AND($E9="Yes",$D9="mo"),Rates!$C$9/(52/12),N($F9))))</f>
        <v/>
      </c>
      <c r="I9" s="33" t="str">
        <f>IF($C9="","",ROUND($H9*N($G9),2))</f>
        <v/>
      </c>
    </row>
    <row r="10" ht="16.5" customHeight="1">
      <c r="B10" s="36" t="n"/>
      <c r="C10" s="36" t="n"/>
      <c r="D10" s="36" t="n"/>
      <c r="E10" s="36" t="n"/>
      <c r="F10" s="36" t="n"/>
      <c r="G10" s="50" t="n"/>
      <c r="H10" s="52" t="str">
        <f>IF($C10="","",IF(AND($E10="Yes",$D10="wk"),Rates!$C$9,IF(AND($E10="Yes",$D10="mo"),Rates!$C$9/(52/12),N($F10))))</f>
        <v/>
      </c>
      <c r="I10" s="33" t="str">
        <f>IF($C10="","",ROUND($H10*N($G10),2))</f>
        <v/>
      </c>
    </row>
    <row r="11" ht="16.5" customHeight="1">
      <c r="B11" s="22" t="n"/>
      <c r="C11" s="22" t="n"/>
      <c r="D11" s="22" t="n"/>
      <c r="E11" s="22" t="n"/>
      <c r="F11" s="22" t="n"/>
      <c r="G11" s="23" t="n"/>
      <c r="H11" s="52" t="str">
        <f>IF($C11="","",IF(AND($E11="Yes",$D11="wk"),Rates!$C$9,IF(AND($E11="Yes",$D11="mo"),Rates!$C$9/(52/12),N($F11))))</f>
        <v/>
      </c>
      <c r="I11" s="33" t="str">
        <f>IF($C11="","",ROUND($H11*N($G11),2))</f>
        <v/>
      </c>
    </row>
    <row r="12" ht="16.5" customHeight="1">
      <c r="B12" s="36" t="n"/>
      <c r="C12" s="36" t="n"/>
      <c r="D12" s="36" t="n"/>
      <c r="E12" s="36" t="n"/>
      <c r="F12" s="36" t="n"/>
      <c r="G12" s="50" t="n"/>
      <c r="H12" s="52" t="str">
        <f>IF($C12="","",IF(AND($E12="Yes",$D12="wk"),Rates!$C$9,IF(AND($E12="Yes",$D12="mo"),Rates!$C$9/(52/12),N($F12))))</f>
        <v/>
      </c>
      <c r="I12" s="33" t="str">
        <f>IF($C12="","",ROUND($H12*N($G12),2))</f>
        <v/>
      </c>
    </row>
    <row r="13" ht="16.5" customHeight="1">
      <c r="B13" s="22" t="n"/>
      <c r="C13" s="22" t="n"/>
      <c r="D13" s="22" t="n"/>
      <c r="E13" s="22" t="n"/>
      <c r="F13" s="22" t="n"/>
      <c r="G13" s="23" t="n"/>
      <c r="H13" s="52" t="str">
        <f>IF($C13="","",IF(AND($E13="Yes",$D13="wk"),Rates!$C$9,IF(AND($E13="Yes",$D13="mo"),Rates!$C$9/(52/12),N($F13))))</f>
        <v/>
      </c>
      <c r="I13" s="33" t="str">
        <f>IF($C13="","",ROUND($H13*N($G13),2))</f>
        <v/>
      </c>
    </row>
    <row r="14" ht="16.5" customHeight="1">
      <c r="B14" s="36" t="n"/>
      <c r="C14" s="36" t="n"/>
      <c r="D14" s="36" t="n"/>
      <c r="E14" s="36" t="n"/>
      <c r="F14" s="36" t="n"/>
      <c r="G14" s="50" t="n"/>
      <c r="H14" s="52" t="str">
        <f>IF($C14="","",IF(AND($E14="Yes",$D14="wk"),Rates!$C$9,IF(AND($E14="Yes",$D14="mo"),Rates!$C$9/(52/12),N($F14))))</f>
        <v/>
      </c>
      <c r="I14" s="33" t="str">
        <f>IF($C14="","",ROUND($H14*N($G14),2))</f>
        <v/>
      </c>
    </row>
    <row r="15" ht="16.5" customHeight="1">
      <c r="B15" s="22" t="n"/>
      <c r="C15" s="22" t="n"/>
      <c r="D15" s="22" t="n"/>
      <c r="E15" s="22" t="n"/>
      <c r="F15" s="22" t="n"/>
      <c r="G15" s="23" t="n"/>
      <c r="H15" s="52" t="str">
        <f>IF($C15="","",IF(AND($E15="Yes",$D15="wk"),Rates!$C$9,IF(AND($E15="Yes",$D15="mo"),Rates!$C$9/(52/12),N($F15))))</f>
        <v/>
      </c>
      <c r="I15" s="33" t="str">
        <f>IF($C15="","",ROUND($H15*N($G15),2))</f>
        <v/>
      </c>
    </row>
    <row r="16" ht="16.5" customHeight="1">
      <c r="B16" s="36" t="n"/>
      <c r="C16" s="36" t="n"/>
      <c r="D16" s="36" t="n"/>
      <c r="E16" s="36" t="n"/>
      <c r="F16" s="36" t="n"/>
      <c r="G16" s="50" t="n"/>
      <c r="H16" s="52" t="str">
        <f>IF($C16="","",IF(AND($E16="Yes",$D16="wk"),Rates!$C$9,IF(AND($E16="Yes",$D16="mo"),Rates!$C$9/(52/12),N($F16))))</f>
        <v/>
      </c>
      <c r="I16" s="33" t="str">
        <f>IF($C16="","",ROUND($H16*N($G16),2))</f>
        <v/>
      </c>
    </row>
    <row r="17" ht="16.5" customHeight="1">
      <c r="B17" s="22" t="n"/>
      <c r="C17" s="22" t="n"/>
      <c r="D17" s="22" t="n"/>
      <c r="E17" s="22" t="n"/>
      <c r="F17" s="22" t="n"/>
      <c r="G17" s="23" t="n"/>
      <c r="H17" s="52" t="str">
        <f>IF($C17="","",IF(AND($E17="Yes",$D17="wk"),Rates!$C$9,IF(AND($E17="Yes",$D17="mo"),Rates!$C$9/(52/12),N($F17))))</f>
        <v/>
      </c>
      <c r="I17" s="33" t="str">
        <f>IF($C17="","",ROUND($H17*N($G17),2))</f>
        <v/>
      </c>
    </row>
    <row r="18" ht="16.5" customHeight="1">
      <c r="B18" s="36" t="n"/>
      <c r="C18" s="36" t="n"/>
      <c r="D18" s="36" t="n"/>
      <c r="E18" s="36" t="n"/>
      <c r="F18" s="36" t="n"/>
      <c r="G18" s="50" t="n"/>
      <c r="H18" s="52" t="str">
        <f>IF($C18="","",IF(AND($E18="Yes",$D18="wk"),Rates!$C$9,IF(AND($E18="Yes",$D18="mo"),Rates!$C$9/(52/12),N($F18))))</f>
        <v/>
      </c>
      <c r="I18" s="33" t="str">
        <f>IF($C18="","",ROUND($H18*N($G18),2))</f>
        <v/>
      </c>
    </row>
    <row r="19"/>
    <row r="20" ht="20" customHeight="1">
      <c r="G20" s="51" t="inlineStr">
        <is>
          <t>Total</t>
        </is>
      </c>
      <c r="I20" s="41">
        <f>ROUND(SUM(I7:I18),2)</f>
        <v>0</v>
      </c>
    </row>
  </sheetData>
  <sheetProtection selectLockedCells="0" selectUnlockedCells="0" sheet="1" objects="0" insertRows="1" insertHyperlinks="1" autoFilter="1" scenarios="0" formatColumns="0" deleteColumns="1" insertColumns="1" pivotTables="1" deleteRows="1" formatCells="1" formatRows="0" sort="1"/>
  <mergeCells count="2">
    <mergeCell ref="B3:G3"/>
    <mergeCell ref="G20:H20"/>
  </mergeCells>
  <dataValidations count="3">
    <dataValidation sqref="D7:D18" showDropDown="0" showInputMessage="0" showErrorMessage="1" allowBlank="1" errorTitle="Pick a unit" error="Pick wk, mo, day, hr, LS or ea." type="list" errorStyle="stop">
      <formula1>"wk,mo,day,hr,LS,ea"</formula1>
    </dataValidation>
    <dataValidation sqref="E7:E18" showDropDown="0" showInputMessage="0" showErrorMessage="1" allowBlank="1" errorTitle="Yes or No" error="Pick Yes or No." type="list" errorStyle="stop">
      <formula1>"Yes,No"</formula1>
    </dataValidation>
    <dataValidation sqref="F7:G18"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bidfident.com/ca</oddFooter>
    <evenHeader/>
    <evenFooter/>
    <firstHeader/>
    <firstFooter/>
  </headerFooter>
  <legacyDrawing xmlns:r="http://schemas.openxmlformats.org/officeDocument/2006/relationships" r:id="anysvml"/>
</worksheet>
</file>

<file path=xl/worksheets/sheet6.xml><?xml version="1.0" encoding="utf-8"?>
<worksheet xmlns="http://schemas.openxmlformats.org/spreadsheetml/2006/main">
  <sheetPr>
    <tabColor rgb="001B201D"/>
    <outlinePr summaryBelow="1" summaryRight="1"/>
    <pageSetUpPr fitToPage="1"/>
  </sheetPr>
  <dimension ref="A1:D35"/>
  <sheetViews>
    <sheetView showGridLines="0" zoomScale="100" workbookViewId="0">
      <selection activeCell="A1" sqref="A1"/>
    </sheetView>
  </sheetViews>
  <sheetFormatPr baseColWidth="8" defaultRowHeight="15"/>
  <cols>
    <col width="2" customWidth="1" min="1" max="1"/>
    <col width="46" customWidth="1" min="2" max="2"/>
    <col width="18" customWidth="1" min="3" max="3"/>
    <col width="78" customWidth="1" min="4" max="4"/>
  </cols>
  <sheetData>
    <row r="1">
      <c r="B1" s="1" t="inlineStr">
        <is>
          <t>Free estimating spreadsheet from Bidfident</t>
        </is>
      </c>
    </row>
    <row r="2">
      <c r="B2" s="13" t="inlineStr">
        <is>
          <t>Bid summary</t>
        </is>
      </c>
    </row>
    <row r="3" ht="36" customHeight="1">
      <c r="B3" s="14" t="inlineStr">
        <is>
          <t>Your bid, worked out in the order the calculations run. Each amount is rounded to the cent where it is worked out, so the column adds up exactly. Nothing on this tab is typed: change the other tabs and it follows.</t>
        </is>
      </c>
    </row>
    <row r="4" ht="6" customHeight="1"/>
    <row r="5">
      <c r="B5" s="24" t="inlineStr">
        <is>
          <t>Job</t>
        </is>
      </c>
      <c r="C5" s="24" t="str">
        <f>IF(Rates!$C$6="","",Rates!$C$6)</f>
        <v/>
      </c>
    </row>
    <row r="6">
      <c r="B6" s="53" t="inlineStr">
        <is>
          <t>Location | Bid due | Length</t>
        </is>
      </c>
      <c r="C6" s="53" t="str">
        <f>IF(Rates!$C$7="","",Rates!$C$7)&amp;IF(Rates!$C$8="",""," | "&amp;TEXT(Rates!$C$8,"yyyy-mm-dd"))&amp;IF(Rates!$C$9="",""," | "&amp;Rates!$C$9&amp;" weeks")</f>
        <v/>
      </c>
    </row>
    <row r="7"/>
    <row r="8" ht="18" customHeight="1">
      <c r="B8" s="20" t="inlineStr">
        <is>
          <t>Item</t>
        </is>
      </c>
      <c r="C8" s="21" t="inlineStr">
        <is>
          <t>Amount</t>
        </is>
      </c>
      <c r="D8" s="20" t="inlineStr">
        <is>
          <t>How it is worked out</t>
        </is>
      </c>
    </row>
    <row r="9" ht="18" customHeight="1">
      <c r="B9" s="24" t="inlineStr">
        <is>
          <t>Own work</t>
        </is>
      </c>
      <c r="C9" s="54">
        <f>Estimate!$V$68</f>
        <v>0</v>
      </c>
      <c r="D9" s="55" t="inlineStr">
        <is>
          <t>The lines on the Estimate tab, apart from any marked Excluded.</t>
        </is>
      </c>
    </row>
    <row r="10" ht="18" customHeight="1">
      <c r="B10" s="56" t="inlineStr">
        <is>
          <t>Labour</t>
        </is>
      </c>
      <c r="C10" s="43">
        <f>Estimate!$S$68</f>
        <v>0</v>
      </c>
      <c r="D10" s="55" t="inlineStr"/>
    </row>
    <row r="11" ht="18" customHeight="1">
      <c r="B11" s="56" t="inlineStr">
        <is>
          <t>Materials</t>
        </is>
      </c>
      <c r="C11" s="43">
        <f>Estimate!$T$68</f>
        <v>0</v>
      </c>
      <c r="D11" s="55" t="inlineStr"/>
    </row>
    <row r="12" ht="18" customHeight="1">
      <c r="B12" s="56" t="inlineStr">
        <is>
          <t>Equipment</t>
        </is>
      </c>
      <c r="C12" s="43">
        <f>Estimate!$U$68</f>
        <v>0</v>
      </c>
      <c r="D12" s="55" t="inlineStr"/>
    </row>
    <row r="13" ht="18" customHeight="1">
      <c r="B13" s="15" t="inlineStr">
        <is>
          <t>Subtrades</t>
        </is>
      </c>
      <c r="C13" s="57">
        <f>Subtrades!$T$16</f>
        <v>0</v>
      </c>
      <c r="D13" s="55" t="inlineStr">
        <is>
          <t>The quote carried for each package, or its allowance.</t>
        </is>
      </c>
    </row>
    <row r="14" ht="18" customHeight="1">
      <c r="B14" s="15" t="inlineStr">
        <is>
          <t>Overhead</t>
        </is>
      </c>
      <c r="C14" s="57">
        <f>Overhead!$I$20</f>
        <v>0</v>
      </c>
      <c r="D14" s="55" t="inlineStr">
        <is>
          <t>From the Overhead tab.</t>
        </is>
      </c>
    </row>
    <row r="15" ht="18" customHeight="1">
      <c r="B15" s="24" t="inlineStr">
        <is>
          <t>Direct cost</t>
        </is>
      </c>
      <c r="C15" s="54">
        <f>ROUND(C9+C13+C14,2)</f>
        <v>0</v>
      </c>
      <c r="D15" s="55" t="inlineStr">
        <is>
          <t>Own work + subtrades + overhead</t>
        </is>
      </c>
    </row>
    <row r="16" ht="18" customHeight="1">
      <c r="B16" s="15" t="inlineStr">
        <is>
          <t>Contingency</t>
        </is>
      </c>
      <c r="C16" s="57">
        <f>ROUND(C15*Rates!$C$35/100,2)</f>
        <v>0</v>
      </c>
      <c r="D16" s="55" t="str">
        <f>Rates!$C$35&amp;"% of direct cost"</f>
        <v>% of direct cost</v>
      </c>
    </row>
    <row r="17" ht="18" customHeight="1">
      <c r="B17" s="15" t="inlineStr">
        <is>
          <t>Fee</t>
        </is>
      </c>
      <c r="C17" s="57">
        <f>ROUND(ROUND(C15+C16,2)*Rates!$C$36/100,2)</f>
        <v>0</v>
      </c>
      <c r="D17" s="55" t="str">
        <f>Rates!$C$36&amp;"% of direct cost plus contingency"</f>
        <v>% of direct cost plus contingency</v>
      </c>
    </row>
    <row r="18" ht="18" customHeight="1">
      <c r="B18" s="24" t="inlineStr">
        <is>
          <t>Subtotal before bonding</t>
        </is>
      </c>
      <c r="C18" s="54">
        <f>ROUND(C15+C16+C17,2)</f>
        <v>0</v>
      </c>
      <c r="D18" s="55" t="inlineStr">
        <is>
          <t>Direct cost + contingency + fee.</t>
        </is>
      </c>
    </row>
    <row r="19" ht="18" customHeight="1">
      <c r="B19" s="15" t="inlineStr">
        <is>
          <t>Bonding</t>
        </is>
      </c>
      <c r="C19" s="57">
        <f>ROUND(C18*Rates!$C$37/100,2)</f>
        <v>0</v>
      </c>
      <c r="D19" s="55" t="str">
        <f>Rates!$C$37&amp;"% of the subtotal"</f>
        <v>% of the subtotal</v>
      </c>
    </row>
    <row r="20" ht="18" customHeight="1">
      <c r="B20" s="15" t="inlineStr">
        <is>
          <t>Insurance</t>
        </is>
      </c>
      <c r="C20" s="57">
        <f>ROUND(C18*Rates!$C$38/100,2)</f>
        <v>0</v>
      </c>
      <c r="D20" s="55" t="str">
        <f>Rates!$C$38&amp;"% of the subtotal"</f>
        <v>% of the subtotal</v>
      </c>
    </row>
    <row r="21" ht="18" customHeight="1">
      <c r="B21" s="58" t="inlineStr">
        <is>
          <t>Bid total</t>
        </is>
      </c>
      <c r="C21" s="59">
        <f>ROUND(C18+C19+C20,2)</f>
        <v>0</v>
      </c>
      <c r="D21" s="60" t="inlineStr">
        <is>
          <t>The price you submit, before GST.</t>
        </is>
      </c>
    </row>
    <row r="22" ht="18" customHeight="1">
      <c r="B22" s="53" t="inlineStr">
        <is>
          <t>GST, for reference</t>
        </is>
      </c>
      <c r="C22" s="43">
        <f>ROUND(C21*Rates!$C$39/100,2)</f>
        <v>0</v>
      </c>
      <c r="D22" s="55" t="str">
        <f>Rates!$C$39&amp;"%, shown separately and not part of the bid total"</f>
        <v>%, shown separately and not part of the bid total</v>
      </c>
    </row>
    <row r="23" ht="18" customHeight="1">
      <c r="B23" s="53" t="inlineStr">
        <is>
          <t>Bid total including GST</t>
        </is>
      </c>
      <c r="C23" s="43">
        <f>ROUND(C21+C22,2)</f>
        <v>0</v>
      </c>
      <c r="D23" s="55" t="inlineStr">
        <is>
          <t>For reference.</t>
        </is>
      </c>
    </row>
    <row r="24"/>
    <row r="25">
      <c r="B25" s="53" t="inlineStr">
        <is>
          <t>Left out of the bid (Excluded lines)</t>
        </is>
      </c>
      <c r="C25" s="43">
        <f>Estimate!$V$69</f>
        <v>0</v>
      </c>
      <c r="D25" s="55" t="inlineStr">
        <is>
          <t>Priced so you can see them, added to nothing.</t>
        </is>
      </c>
    </row>
    <row r="26"/>
    <row r="27">
      <c r="B27" s="24" t="inlineStr">
        <is>
          <t>Lines that need a look</t>
        </is>
      </c>
      <c r="C27" s="61">
        <f>SUMPRODUCT(--(LEN(Estimate!$X$7:$X$66)&gt;0))</f>
        <v>0</v>
      </c>
      <c r="D27" s="1" t="str">
        <f>IF(C27=0,"Every line has what it needs.","See the Check this line column on the Estimate tab.")</f>
        <v>Every line has what it needs.</v>
      </c>
    </row>
    <row r="28"/>
    <row r="29" ht="20" customHeight="1">
      <c r="B29" s="4" t="inlineStr">
        <is>
          <t>When your spreadsheet gets heavy</t>
        </is>
      </c>
      <c r="C29" s="5" t="n"/>
      <c r="D29" s="5" t="n"/>
    </row>
    <row r="30">
      <c r="B30" s="1" t="inlineStr">
        <is>
          <t>Bidfident does these same sums on a page, and adds what a spreadsheet cannot do:</t>
        </is>
      </c>
    </row>
    <row r="31">
      <c r="B31" s="1" t="inlineStr">
        <is>
          <t xml:space="preserve">  Every bid in one place, with saved versions you can compare with now and restore.</t>
        </is>
      </c>
    </row>
    <row r="32">
      <c r="B32" s="1" t="inlineStr">
        <is>
          <t xml:space="preserve">  Totals by cost code and by area, worked out for you.</t>
        </is>
      </c>
    </row>
    <row r="33">
      <c r="B33" s="1" t="inlineStr">
        <is>
          <t xml:space="preserve">  It can read the Estimate tab of this spreadsheet, so your lines come across.</t>
        </is>
      </c>
    </row>
    <row r="34">
      <c r="B34" s="1" t="inlineStr">
        <is>
          <t>See it on an example job:</t>
        </is>
      </c>
    </row>
    <row r="35" ht="24" customHeight="1">
      <c r="B35" s="11" t="inlineStr">
        <is>
          <t>See Bidfident</t>
        </is>
      </c>
      <c r="C35" s="12" t="inlineStr">
        <is>
          <t>bidfident.com/ca</t>
        </is>
      </c>
    </row>
  </sheetData>
  <sheetProtection selectLockedCells="0" selectUnlockedCells="0" sheet="1" objects="0" insertRows="1" insertHyperlinks="1" autoFilter="1" scenarios="0" formatColumns="0" deleteColumns="1" insertColumns="1" pivotTables="1" deleteRows="1" formatCells="1" formatRows="0" sort="1"/>
  <mergeCells count="7">
    <mergeCell ref="B33:D33"/>
    <mergeCell ref="B3:D3"/>
    <mergeCell ref="C35:D35"/>
    <mergeCell ref="B31:D31"/>
    <mergeCell ref="B32:D32"/>
    <mergeCell ref="B30:D30"/>
    <mergeCell ref="B34:D34"/>
  </mergeCells>
  <conditionalFormatting sqref="B27:C27">
    <cfRule type="expression" priority="1" dxfId="1">
      <formula>$C$27&gt;0</formula>
    </cfRule>
  </conditionalFormatting>
  <hyperlinks>
    <hyperlink xmlns:r="http://schemas.openxmlformats.org/officeDocument/2006/relationships" ref="B1" r:id="rId1"/>
    <hyperlink xmlns:r="http://schemas.openxmlformats.org/officeDocument/2006/relationships" ref="B35" r:id="rId2"/>
    <hyperlink xmlns:r="http://schemas.openxmlformats.org/officeDocument/2006/relationships" ref="C35" r:id="rId3"/>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bidfident.com/ca</oddFooter>
    <evenHeader/>
    <evenFooter/>
    <firstHeader/>
    <firstFooter/>
  </headerFooter>
</worksheet>
</file>

<file path=xl/worksheets/sheet7.xml><?xml version="1.0" encoding="utf-8"?>
<worksheet xmlns="http://schemas.openxmlformats.org/spreadsheetml/2006/main">
  <sheetPr>
    <tabColor rgb="006D3BB3"/>
    <outlinePr summaryBelow="1" summaryRight="1"/>
    <pageSetUpPr fitToPage="1"/>
  </sheetPr>
  <dimension ref="A1:D44"/>
  <sheetViews>
    <sheetView showGridLines="0" showRowColHeaders="0" zoomScale="100" workbookViewId="0">
      <selection activeCell="C3" sqref="C3"/>
    </sheetView>
  </sheetViews>
  <sheetFormatPr baseColWidth="8" defaultRowHeight="15"/>
  <cols>
    <col width="2" customWidth="1" min="1" max="1"/>
    <col width="22" customWidth="1" min="2" max="2"/>
    <col width="56" customWidth="1" min="3" max="3"/>
    <col width="18" customWidth="1" min="4" max="4"/>
  </cols>
  <sheetData>
    <row r="1"/>
    <row r="2" ht="34" customHeight="1">
      <c r="B2" s="62" t="inlineStr">
        <is>
          <t>Quote</t>
        </is>
      </c>
      <c r="C2" s="63" t="n"/>
      <c r="D2" s="64" t="inlineStr">
        <is>
          <t>Your logo here</t>
        </is>
      </c>
    </row>
    <row r="3">
      <c r="B3" s="14" t="inlineStr">
        <is>
          <t>Date</t>
        </is>
      </c>
      <c r="C3" s="65" t="n"/>
      <c r="D3" s="66" t="n"/>
    </row>
    <row r="4">
      <c r="B4" s="14" t="inlineStr">
        <is>
          <t>Valid for (days)</t>
        </is>
      </c>
      <c r="C4" s="67" t="n"/>
      <c r="D4" s="66" t="n"/>
    </row>
    <row r="5">
      <c r="B5" s="14" t="inlineStr">
        <is>
          <t>Valid until</t>
        </is>
      </c>
      <c r="C5" s="68" t="str">
        <f>IF(OR($C$3="",$C$4=""),"",$C$3+$C$4)</f>
        <v/>
      </c>
      <c r="D5" s="66" t="n"/>
    </row>
    <row r="6">
      <c r="B6" s="14" t="inlineStr">
        <is>
          <t>Reference</t>
        </is>
      </c>
      <c r="C6" s="69" t="n"/>
      <c r="D6" s="66" t="n"/>
    </row>
    <row r="7"/>
    <row r="8" ht="20" customHeight="1">
      <c r="B8" s="4" t="inlineStr">
        <is>
          <t>From</t>
        </is>
      </c>
      <c r="C8" s="5" t="n"/>
      <c r="D8" s="5" t="n"/>
    </row>
    <row r="9">
      <c r="B9" s="14" t="inlineStr">
        <is>
          <t>Your business</t>
        </is>
      </c>
      <c r="C9" s="69" t="n"/>
    </row>
    <row r="10">
      <c r="B10" s="14" t="inlineStr">
        <is>
          <t>Contact</t>
        </is>
      </c>
      <c r="C10" s="69" t="n"/>
    </row>
    <row r="11" ht="30" customHeight="1">
      <c r="B11" s="14" t="inlineStr">
        <is>
          <t>Address</t>
        </is>
      </c>
      <c r="C11" s="69" t="n"/>
    </row>
    <row r="12"/>
    <row r="13" ht="20" customHeight="1">
      <c r="B13" s="4" t="inlineStr">
        <is>
          <t>To</t>
        </is>
      </c>
      <c r="C13" s="5" t="n"/>
      <c r="D13" s="5" t="n"/>
    </row>
    <row r="14">
      <c r="B14" s="14" t="inlineStr">
        <is>
          <t>Customer</t>
        </is>
      </c>
      <c r="C14" s="69" t="n"/>
    </row>
    <row r="15" ht="30" customHeight="1">
      <c r="B15" s="14" t="inlineStr">
        <is>
          <t>Address</t>
        </is>
      </c>
      <c r="C15" s="69" t="n"/>
    </row>
    <row r="16"/>
    <row r="17" ht="20" customHeight="1">
      <c r="B17" s="4" t="inlineStr">
        <is>
          <t>Job</t>
        </is>
      </c>
      <c r="C17" s="5" t="n"/>
      <c r="D17" s="5" t="n"/>
    </row>
    <row r="18">
      <c r="B18" s="14" t="inlineStr">
        <is>
          <t>Job</t>
        </is>
      </c>
      <c r="C18" s="70" t="str">
        <f>IF(Rates!$C$6="","",Rates!$C$6)</f>
        <v/>
      </c>
    </row>
    <row r="19">
      <c r="B19" s="14" t="inlineStr">
        <is>
          <t>Location</t>
        </is>
      </c>
      <c r="C19" s="5" t="str">
        <f>IF(Rates!$C$7="","",Rates!$C$7)</f>
        <v/>
      </c>
    </row>
    <row r="20">
      <c r="B20" s="14" t="inlineStr">
        <is>
          <t>Expected length</t>
        </is>
      </c>
      <c r="C20" s="5" t="str">
        <f>IF(Rates!$C$9="","",Rates!$C$9&amp;" weeks")</f>
        <v/>
      </c>
    </row>
    <row r="21"/>
    <row r="22" ht="20" customHeight="1">
      <c r="B22" s="4" t="inlineStr">
        <is>
          <t>Scope of work</t>
        </is>
      </c>
      <c r="C22" s="5" t="n"/>
      <c r="D22" s="5" t="n"/>
    </row>
    <row r="23" ht="72" customHeight="1">
      <c r="C23" s="67" t="n"/>
      <c r="D23" s="71" t="n"/>
    </row>
    <row r="24"/>
    <row r="25" ht="20" customHeight="1">
      <c r="B25" s="4" t="inlineStr">
        <is>
          <t>Not included</t>
        </is>
      </c>
      <c r="C25" s="5" t="n"/>
      <c r="D25" s="5" t="n"/>
    </row>
    <row r="26" ht="48" customHeight="1">
      <c r="C26" s="67" t="n"/>
      <c r="D26" s="71" t="n"/>
    </row>
    <row r="27"/>
    <row r="28" ht="20" customHeight="1">
      <c r="B28" s="4" t="inlineStr">
        <is>
          <t>Price</t>
        </is>
      </c>
      <c r="C28" s="5" t="n"/>
      <c r="D28" s="5" t="n"/>
    </row>
    <row r="29" ht="6" customHeight="1"/>
    <row r="30"/>
    <row r="31" ht="28" customHeight="1">
      <c r="B31" s="72" t="inlineStr">
        <is>
          <t>Price</t>
        </is>
      </c>
      <c r="C31" s="73" t="n"/>
      <c r="D31" s="74">
        <f>'Bid summary'!$C$21</f>
        <v>0</v>
      </c>
    </row>
    <row r="32">
      <c r="B32" s="53" t="str">
        <f>IF(N(Rates!$C$39)=0,"GST is not included","GST at "&amp;Rates!$C$39&amp;"%")</f>
        <v>GST is not included</v>
      </c>
      <c r="D32" s="75" t="str">
        <f>IF(N(Rates!$C$39)=0,"",'Bid summary'!$C$22)</f>
        <v/>
      </c>
    </row>
    <row r="33">
      <c r="B33" s="24" t="str">
        <f>IF(N(Rates!$C$39)=0,"","Total including GST")</f>
        <v/>
      </c>
      <c r="D33" s="76" t="str">
        <f>IF(N(Rates!$C$39)=0,"",'Bid summary'!$C$23)</f>
        <v/>
      </c>
    </row>
    <row r="34"/>
    <row r="35" ht="20" customHeight="1">
      <c r="B35" s="4" t="inlineStr">
        <is>
          <t>Terms</t>
        </is>
      </c>
      <c r="C35" s="5" t="n"/>
      <c r="D35" s="5" t="n"/>
    </row>
    <row r="36" ht="60" customHeight="1">
      <c r="C36" s="67" t="n"/>
      <c r="D36" s="71" t="n"/>
    </row>
    <row r="37"/>
    <row r="38" ht="20" customHeight="1">
      <c r="B38" s="4" t="inlineStr">
        <is>
          <t>Acceptance</t>
        </is>
      </c>
      <c r="C38" s="5" t="n"/>
      <c r="D38" s="5" t="n"/>
    </row>
    <row r="39" ht="26" customHeight="1">
      <c r="B39" s="14" t="inlineStr">
        <is>
          <t>Signed for the customer</t>
        </is>
      </c>
      <c r="C39" s="77" t="n"/>
      <c r="D39" s="77" t="n"/>
    </row>
    <row r="40" ht="12" customHeight="1">
      <c r="C40" s="78" t="inlineStr">
        <is>
          <t>Name and signature</t>
        </is>
      </c>
      <c r="D40" s="78" t="inlineStr">
        <is>
          <t>Date</t>
        </is>
      </c>
    </row>
    <row r="41" ht="26" customHeight="1">
      <c r="B41" s="14" t="inlineStr">
        <is>
          <t>Signed for your business</t>
        </is>
      </c>
      <c r="C41" s="77" t="n"/>
      <c r="D41" s="77" t="n"/>
    </row>
    <row r="42" ht="12" customHeight="1">
      <c r="C42" s="78" t="inlineStr">
        <is>
          <t>Name and signature</t>
        </is>
      </c>
      <c r="D42" s="78" t="inlineStr">
        <is>
          <t>Date</t>
        </is>
      </c>
    </row>
    <row r="43"/>
    <row r="44">
      <c r="B44" s="79" t="inlineStr">
        <is>
          <t>Prepared with a free estimating spreadsheet from Bidfident, bidfident.com</t>
        </is>
      </c>
    </row>
  </sheetData>
  <sheetProtection selectLockedCells="0" selectUnlockedCells="0" sheet="1" objects="0" insertRows="1" insertHyperlinks="1" autoFilter="1" scenarios="0" formatColumns="0" deleteColumns="1" insertColumns="1" pivotTables="1" deleteRows="1" formatCells="1" formatRows="0" sort="1"/>
  <mergeCells count="5">
    <mergeCell ref="D2:D6"/>
    <mergeCell ref="C26:D26"/>
    <mergeCell ref="C36:D36"/>
    <mergeCell ref="B44:D44"/>
    <mergeCell ref="C23:D23"/>
  </mergeCells>
  <dataValidations count="1">
    <dataValidation sqref="C4" showDropDown="0" showInputMessage="0" showErrorMessage="1" allowBlank="1" errorTitle="Numbers only" error="Type a number of days, for example 30." type="decimal" operator="greaterThanOrEqual">
      <formula1>0</formula1>
    </dataValidation>
  </dataValidations>
  <hyperlinks>
    <hyperlink xmlns:r="http://schemas.openxmlformats.org/officeDocument/2006/relationships" ref="B44" r:id="rId1"/>
  </hyperlinks>
  <printOptions horizontalCentered="1"/>
  <pageMargins left="0.7" right="0.7" top="0.75" bottom="0.75" header="0.5" footer="0.5"/>
  <pageSetup orientation="portrait" fitToHeight="1" fitToWidth="1"/>
  <legacyDrawing xmlns:r="http://schemas.openxmlformats.org/officeDocument/2006/relationships" r:id="anysvml"/>
</worksheet>
</file>

<file path=xl/worksheets/sheet8.xml><?xml version="1.0" encoding="utf-8"?>
<worksheet xmlns="http://schemas.openxmlformats.org/spreadsheetml/2006/main">
  <sheetPr>
    <tabColor rgb="00D4A72C"/>
    <outlinePr summaryBelow="1" summaryRight="1"/>
    <pageSetUpPr fitToPage="1"/>
  </sheetPr>
  <dimension ref="A1:D79"/>
  <sheetViews>
    <sheetView showGridLines="0" zoomScale="100" workbookViewId="0">
      <selection activeCell="B7" sqref="B7"/>
    </sheetView>
  </sheetViews>
  <sheetFormatPr baseColWidth="8" defaultRowHeight="15"/>
  <cols>
    <col width="2" customWidth="1" min="1" max="1"/>
    <col width="12" customWidth="1" min="2" max="2"/>
    <col width="56" customWidth="1" min="3" max="3"/>
    <col width="10" customWidth="1" min="4" max="4"/>
  </cols>
  <sheetData>
    <row r="1">
      <c r="B1" s="1" t="inlineStr">
        <is>
          <t>Free estimating spreadsheet from Bidfident</t>
        </is>
      </c>
    </row>
    <row r="2">
      <c r="B2" s="13" t="inlineStr">
        <is>
          <t>Starter cost codes</t>
        </is>
      </c>
    </row>
    <row r="3" ht="78" customHeight="1">
      <c r="B3" s="14" t="inlineStr">
        <is>
          <t>Bidfident's own starter list for additions, with the 01 codes for site set-up and running costs: one code for each kind of work you price. Pick one in the Cost code column on the Estimate tab, or type your own. Every code starts with a two-digit number, which is how Bidfident groups an estimate. Change the list to suit your business: rename, delete, or add codes between the numbers.</t>
        </is>
      </c>
    </row>
    <row r="4" ht="6" customHeight="1"/>
    <row r="5" ht="20" customHeight="1">
      <c r="B5" s="4" t="inlineStr">
        <is>
          <t>Codes</t>
        </is>
      </c>
      <c r="C5" s="5" t="n"/>
      <c r="D5" s="5" t="n"/>
    </row>
    <row r="6" ht="18" customHeight="1">
      <c r="B6" s="20" t="inlineStr">
        <is>
          <t>Code</t>
        </is>
      </c>
      <c r="C6" s="20" t="inlineStr">
        <is>
          <t>Description</t>
        </is>
      </c>
      <c r="D6" s="20" t="inlineStr">
        <is>
          <t>Unit</t>
        </is>
      </c>
    </row>
    <row r="7" ht="16.5" customHeight="1">
      <c r="B7" s="30" t="inlineStr">
        <is>
          <t>01 100</t>
        </is>
      </c>
      <c r="C7" s="30" t="inlineStr">
        <is>
          <t>Project management and supervision</t>
        </is>
      </c>
      <c r="D7" s="30" t="inlineStr">
        <is>
          <t>wk</t>
        </is>
      </c>
    </row>
    <row r="8" ht="16.5" customHeight="1">
      <c r="B8" s="30" t="inlineStr">
        <is>
          <t>01 110</t>
        </is>
      </c>
      <c r="C8" s="30" t="inlineStr">
        <is>
          <t>Mobilization and demobilization</t>
        </is>
      </c>
      <c r="D8" s="30" t="inlineStr">
        <is>
          <t>ls</t>
        </is>
      </c>
    </row>
    <row r="9" ht="16.5" customHeight="1">
      <c r="B9" s="30" t="inlineStr">
        <is>
          <t>01 120</t>
        </is>
      </c>
      <c r="C9" s="30" t="inlineStr">
        <is>
          <t>Site office and storage</t>
        </is>
      </c>
      <c r="D9" s="30" t="inlineStr">
        <is>
          <t>wk</t>
        </is>
      </c>
    </row>
    <row r="10" ht="16.5" customHeight="1">
      <c r="B10" s="30" t="inlineStr">
        <is>
          <t>01 130</t>
        </is>
      </c>
      <c r="C10" s="30" t="inlineStr">
        <is>
          <t>Temporary power and lighting</t>
        </is>
      </c>
      <c r="D10" s="30" t="inlineStr">
        <is>
          <t>wk</t>
        </is>
      </c>
    </row>
    <row r="11" ht="16.5" customHeight="1">
      <c r="B11" s="30" t="inlineStr">
        <is>
          <t>01 140</t>
        </is>
      </c>
      <c r="C11" s="30" t="inlineStr">
        <is>
          <t>Temporary heat and ventilation</t>
        </is>
      </c>
      <c r="D11" s="30" t="inlineStr">
        <is>
          <t>wk</t>
        </is>
      </c>
    </row>
    <row r="12" ht="16.5" customHeight="1">
      <c r="B12" s="30" t="inlineStr">
        <is>
          <t>01 150</t>
        </is>
      </c>
      <c r="C12" s="30" t="inlineStr">
        <is>
          <t>Washrooms and handwashing</t>
        </is>
      </c>
      <c r="D12" s="30" t="inlineStr">
        <is>
          <t>wk</t>
        </is>
      </c>
    </row>
    <row r="13" ht="16.5" customHeight="1">
      <c r="B13" s="30" t="inlineStr">
        <is>
          <t>01 160</t>
        </is>
      </c>
      <c r="C13" s="30" t="inlineStr">
        <is>
          <t>Fencing and signs</t>
        </is>
      </c>
      <c r="D13" s="30" t="inlineStr">
        <is>
          <t>ls</t>
        </is>
      </c>
    </row>
    <row r="14" ht="16.5" customHeight="1">
      <c r="B14" s="30" t="inlineStr">
        <is>
          <t>01 170</t>
        </is>
      </c>
      <c r="C14" s="30" t="inlineStr">
        <is>
          <t>Safety plan and training</t>
        </is>
      </c>
      <c r="D14" s="30" t="inlineStr">
        <is>
          <t>ls</t>
        </is>
      </c>
    </row>
    <row r="15" ht="16.5" customHeight="1">
      <c r="B15" s="30" t="inlineStr">
        <is>
          <t>01 180</t>
        </is>
      </c>
      <c r="C15" s="30" t="inlineStr">
        <is>
          <t>Safety gear and first aid</t>
        </is>
      </c>
      <c r="D15" s="30" t="inlineStr">
        <is>
          <t>ls</t>
        </is>
      </c>
    </row>
    <row r="16" ht="16.5" customHeight="1">
      <c r="B16" s="30" t="inlineStr">
        <is>
          <t>01 190</t>
        </is>
      </c>
      <c r="C16" s="30" t="inlineStr">
        <is>
          <t>Permits and fees</t>
        </is>
      </c>
      <c r="D16" s="30" t="inlineStr">
        <is>
          <t>ls</t>
        </is>
      </c>
    </row>
    <row r="17" ht="16.5" customHeight="1">
      <c r="B17" s="30" t="inlineStr">
        <is>
          <t>01 200</t>
        </is>
      </c>
      <c r="C17" s="30" t="inlineStr">
        <is>
          <t>Insurance and bonds</t>
        </is>
      </c>
      <c r="D17" s="30" t="inlineStr">
        <is>
          <t>ls</t>
        </is>
      </c>
    </row>
    <row r="18" ht="16.5" customHeight="1">
      <c r="B18" s="30" t="inlineStr">
        <is>
          <t>01 210</t>
        </is>
      </c>
      <c r="C18" s="30" t="inlineStr">
        <is>
          <t>Layout and surveying</t>
        </is>
      </c>
      <c r="D18" s="30" t="inlineStr">
        <is>
          <t>day</t>
        </is>
      </c>
    </row>
    <row r="19" ht="16.5" customHeight="1">
      <c r="B19" s="30" t="inlineStr">
        <is>
          <t>01 220</t>
        </is>
      </c>
      <c r="C19" s="30" t="inlineStr">
        <is>
          <t>Scaffold and access equipment</t>
        </is>
      </c>
      <c r="D19" s="30" t="inlineStr">
        <is>
          <t>wk</t>
        </is>
      </c>
    </row>
    <row r="20" ht="16.5" customHeight="1">
      <c r="B20" s="30" t="inlineStr">
        <is>
          <t>01 230</t>
        </is>
      </c>
      <c r="C20" s="30" t="inlineStr">
        <is>
          <t>Hoisting and deliveries</t>
        </is>
      </c>
      <c r="D20" s="30" t="inlineStr">
        <is>
          <t>day</t>
        </is>
      </c>
    </row>
    <row r="21" ht="16.5" customHeight="1">
      <c r="B21" s="30" t="inlineStr">
        <is>
          <t>01 240</t>
        </is>
      </c>
      <c r="C21" s="30" t="inlineStr">
        <is>
          <t>Dumpsters and waste removal</t>
        </is>
      </c>
      <c r="D21" s="30" t="inlineStr">
        <is>
          <t>ea</t>
        </is>
      </c>
    </row>
    <row r="22" ht="16.5" customHeight="1">
      <c r="B22" s="30" t="inlineStr">
        <is>
          <t>01 250</t>
        </is>
      </c>
      <c r="C22" s="30" t="inlineStr">
        <is>
          <t>Daily cleaning</t>
        </is>
      </c>
      <c r="D22" s="30" t="inlineStr">
        <is>
          <t>wk</t>
        </is>
      </c>
    </row>
    <row r="23" ht="16.5" customHeight="1">
      <c r="B23" s="30" t="inlineStr">
        <is>
          <t>01 260</t>
        </is>
      </c>
      <c r="C23" s="30" t="inlineStr">
        <is>
          <t>Final cleaning</t>
        </is>
      </c>
      <c r="D23" s="30" t="inlineStr">
        <is>
          <t>ls</t>
        </is>
      </c>
    </row>
    <row r="24" ht="16.5" customHeight="1">
      <c r="B24" s="30" t="inlineStr">
        <is>
          <t>01 270</t>
        </is>
      </c>
      <c r="C24" s="30" t="inlineStr">
        <is>
          <t>Protection of existing floors and finishes</t>
        </is>
      </c>
      <c r="D24" s="30" t="inlineStr">
        <is>
          <t>ls</t>
        </is>
      </c>
    </row>
    <row r="25" ht="16.5" customHeight="1">
      <c r="B25" s="30" t="inlineStr">
        <is>
          <t>01 280</t>
        </is>
      </c>
      <c r="C25" s="30" t="inlineStr">
        <is>
          <t>Site vehicles and fuel</t>
        </is>
      </c>
      <c r="D25" s="30" t="inlineStr">
        <is>
          <t>ls</t>
        </is>
      </c>
    </row>
    <row r="26" ht="16.5" customHeight="1">
      <c r="B26" s="30" t="inlineStr">
        <is>
          <t>01 290</t>
        </is>
      </c>
      <c r="C26" s="30" t="inlineStr">
        <is>
          <t>Small tools and supplies</t>
        </is>
      </c>
      <c r="D26" s="30" t="inlineStr">
        <is>
          <t>ls</t>
        </is>
      </c>
    </row>
    <row r="27" ht="16.5" customHeight="1">
      <c r="B27" s="30" t="inlineStr">
        <is>
          <t>01 300</t>
        </is>
      </c>
      <c r="C27" s="30" t="inlineStr">
        <is>
          <t>Drawings and submittals</t>
        </is>
      </c>
      <c r="D27" s="30" t="inlineStr">
        <is>
          <t>ls</t>
        </is>
      </c>
    </row>
    <row r="28" ht="16.5" customHeight="1">
      <c r="B28" s="30" t="inlineStr">
        <is>
          <t>01 310</t>
        </is>
      </c>
      <c r="C28" s="30" t="inlineStr">
        <is>
          <t>Testing and inspections</t>
        </is>
      </c>
      <c r="D28" s="30" t="inlineStr">
        <is>
          <t>ls</t>
        </is>
      </c>
    </row>
    <row r="29" ht="16.5" customHeight="1">
      <c r="B29" s="30" t="inlineStr">
        <is>
          <t>01 320</t>
        </is>
      </c>
      <c r="C29" s="30" t="inlineStr">
        <is>
          <t>Handover documents and manuals</t>
        </is>
      </c>
      <c r="D29" s="30" t="inlineStr">
        <is>
          <t>ls</t>
        </is>
      </c>
    </row>
    <row r="30" ht="16.5" customHeight="1">
      <c r="B30" s="30" t="inlineStr">
        <is>
          <t>01 330</t>
        </is>
      </c>
      <c r="C30" s="30" t="inlineStr">
        <is>
          <t>Warranty and call backs</t>
        </is>
      </c>
      <c r="D30" s="30" t="inlineStr">
        <is>
          <t>ls</t>
        </is>
      </c>
    </row>
    <row r="31" ht="16.5" customHeight="1">
      <c r="B31" s="30" t="inlineStr">
        <is>
          <t>01 340</t>
        </is>
      </c>
      <c r="C31" s="30" t="inlineStr">
        <is>
          <t>Allowances</t>
        </is>
      </c>
      <c r="D31" s="30" t="inlineStr">
        <is>
          <t>ls</t>
        </is>
      </c>
    </row>
    <row r="32" ht="16.5" customHeight="1">
      <c r="B32" s="30" t="inlineStr">
        <is>
          <t>01 350</t>
        </is>
      </c>
      <c r="C32" s="30" t="inlineStr">
        <is>
          <t>Overtime and premium time</t>
        </is>
      </c>
      <c r="D32" s="30" t="inlineStr">
        <is>
          <t>hr</t>
        </is>
      </c>
    </row>
    <row r="33" ht="16.5" customHeight="1">
      <c r="B33" s="30" t="inlineStr">
        <is>
          <t>01 360</t>
        </is>
      </c>
      <c r="C33" s="30" t="inlineStr">
        <is>
          <t>Weather protection</t>
        </is>
      </c>
      <c r="D33" s="30" t="inlineStr">
        <is>
          <t>ls</t>
        </is>
      </c>
    </row>
    <row r="34" ht="16.5" customHeight="1">
      <c r="B34" s="30" t="inlineStr">
        <is>
          <t>01 370</t>
        </is>
      </c>
      <c r="C34" s="30" t="inlineStr">
        <is>
          <t>Meetings and site paperwork</t>
        </is>
      </c>
      <c r="D34" s="30" t="inlineStr">
        <is>
          <t>hr</t>
        </is>
      </c>
    </row>
    <row r="35" ht="16.5" customHeight="1">
      <c r="B35" s="30" t="inlineStr">
        <is>
          <t>06 300</t>
        </is>
      </c>
      <c r="C35" s="30" t="inlineStr">
        <is>
          <t>Setting out the addition</t>
        </is>
      </c>
      <c r="D35" s="30" t="inlineStr">
        <is>
          <t>ls</t>
        </is>
      </c>
    </row>
    <row r="36" ht="16.5" customHeight="1">
      <c r="B36" s="30" t="inlineStr">
        <is>
          <t>06 310</t>
        </is>
      </c>
      <c r="C36" s="30" t="inlineStr">
        <is>
          <t>Excavation for foundation</t>
        </is>
      </c>
      <c r="D36" s="30" t="inlineStr">
        <is>
          <t>m3</t>
        </is>
      </c>
    </row>
    <row r="37" ht="16.5" customHeight="1">
      <c r="B37" s="30" t="inlineStr">
        <is>
          <t>06 320</t>
        </is>
      </c>
      <c r="C37" s="30" t="inlineStr">
        <is>
          <t>Footings and foundation concrete</t>
        </is>
      </c>
      <c r="D37" s="30" t="inlineStr">
        <is>
          <t>m3</t>
        </is>
      </c>
    </row>
    <row r="38" ht="16.5" customHeight="1">
      <c r="B38" s="30" t="inlineStr">
        <is>
          <t>06 330</t>
        </is>
      </c>
      <c r="C38" s="30" t="inlineStr">
        <is>
          <t>Foundation walls</t>
        </is>
      </c>
      <c r="D38" s="30" t="inlineStr">
        <is>
          <t>m2</t>
        </is>
      </c>
    </row>
    <row r="39" ht="16.5" customHeight="1">
      <c r="B39" s="30" t="inlineStr">
        <is>
          <t>06 340</t>
        </is>
      </c>
      <c r="C39" s="30" t="inlineStr">
        <is>
          <t>Foundation waterproofing and drains</t>
        </is>
      </c>
      <c r="D39" s="30" t="inlineStr">
        <is>
          <t>m</t>
        </is>
      </c>
    </row>
    <row r="40" ht="16.5" customHeight="1">
      <c r="B40" s="30" t="inlineStr">
        <is>
          <t>06 350</t>
        </is>
      </c>
      <c r="C40" s="30" t="inlineStr">
        <is>
          <t>Floor framing</t>
        </is>
      </c>
      <c r="D40" s="30" t="inlineStr">
        <is>
          <t>m2</t>
        </is>
      </c>
    </row>
    <row r="41" ht="16.5" customHeight="1">
      <c r="B41" s="30" t="inlineStr">
        <is>
          <t>06 360</t>
        </is>
      </c>
      <c r="C41" s="30" t="inlineStr">
        <is>
          <t>Wall framing</t>
        </is>
      </c>
      <c r="D41" s="30" t="inlineStr">
        <is>
          <t>m2</t>
        </is>
      </c>
    </row>
    <row r="42" ht="16.5" customHeight="1">
      <c r="B42" s="30" t="inlineStr">
        <is>
          <t>06 370</t>
        </is>
      </c>
      <c r="C42" s="30" t="inlineStr">
        <is>
          <t>Roof framing and trusses</t>
        </is>
      </c>
      <c r="D42" s="30" t="inlineStr">
        <is>
          <t>m2</t>
        </is>
      </c>
    </row>
    <row r="43" ht="16.5" customHeight="1">
      <c r="B43" s="30" t="inlineStr">
        <is>
          <t>06 380</t>
        </is>
      </c>
      <c r="C43" s="30" t="inlineStr">
        <is>
          <t>Wall and roof sheathing</t>
        </is>
      </c>
      <c r="D43" s="30" t="inlineStr">
        <is>
          <t>m2</t>
        </is>
      </c>
    </row>
    <row r="44" ht="16.5" customHeight="1">
      <c r="B44" s="30" t="inlineStr">
        <is>
          <t>06 390</t>
        </is>
      </c>
      <c r="C44" s="30" t="inlineStr">
        <is>
          <t>Roof covering</t>
        </is>
      </c>
      <c r="D44" s="30" t="inlineStr">
        <is>
          <t>m2</t>
        </is>
      </c>
    </row>
    <row r="45" ht="16.5" customHeight="1">
      <c r="B45" s="30" t="inlineStr">
        <is>
          <t>06 400</t>
        </is>
      </c>
      <c r="C45" s="30" t="inlineStr">
        <is>
          <t>Exterior cladding</t>
        </is>
      </c>
      <c r="D45" s="30" t="inlineStr">
        <is>
          <t>m2</t>
        </is>
      </c>
    </row>
    <row r="46" ht="16.5" customHeight="1">
      <c r="B46" s="30" t="inlineStr">
        <is>
          <t>06 410</t>
        </is>
      </c>
      <c r="C46" s="30" t="inlineStr">
        <is>
          <t>Windows and exterior doors</t>
        </is>
      </c>
      <c r="D46" s="30" t="inlineStr">
        <is>
          <t>ea</t>
        </is>
      </c>
    </row>
    <row r="47" ht="16.5" customHeight="1">
      <c r="B47" s="30" t="inlineStr">
        <is>
          <t>06 420</t>
        </is>
      </c>
      <c r="C47" s="30" t="inlineStr">
        <is>
          <t>Insulation and air barrier</t>
        </is>
      </c>
      <c r="D47" s="30" t="inlineStr">
        <is>
          <t>m2</t>
        </is>
      </c>
    </row>
    <row r="48" ht="16.5" customHeight="1">
      <c r="B48" s="30" t="inlineStr">
        <is>
          <t>06 430</t>
        </is>
      </c>
      <c r="C48" s="30" t="inlineStr">
        <is>
          <t>Connecting to the existing building</t>
        </is>
      </c>
      <c r="D48" s="30" t="inlineStr">
        <is>
          <t>ls</t>
        </is>
      </c>
    </row>
    <row r="49" ht="16.5" customHeight="1">
      <c r="B49" s="30" t="inlineStr">
        <is>
          <t>06 440</t>
        </is>
      </c>
      <c r="C49" s="30" t="inlineStr">
        <is>
          <t>Interior board and finishing</t>
        </is>
      </c>
      <c r="D49" s="30" t="inlineStr">
        <is>
          <t>m2</t>
        </is>
      </c>
    </row>
    <row r="50" ht="16.5" customHeight="1">
      <c r="B50" s="30" t="inlineStr">
        <is>
          <t>06 450</t>
        </is>
      </c>
      <c r="C50" s="30" t="inlineStr">
        <is>
          <t>Interior doors and trim</t>
        </is>
      </c>
      <c r="D50" s="30" t="inlineStr">
        <is>
          <t>ea</t>
        </is>
      </c>
    </row>
    <row r="51" ht="16.5" customHeight="1">
      <c r="B51" s="30" t="inlineStr">
        <is>
          <t>06 460</t>
        </is>
      </c>
      <c r="C51" s="30" t="inlineStr">
        <is>
          <t>Flooring</t>
        </is>
      </c>
      <c r="D51" s="30" t="inlineStr">
        <is>
          <t>m2</t>
        </is>
      </c>
    </row>
    <row r="52" ht="16.5" customHeight="1">
      <c r="B52" s="30" t="inlineStr">
        <is>
          <t>06 470</t>
        </is>
      </c>
      <c r="C52" s="30" t="inlineStr">
        <is>
          <t>Electrical subtrade</t>
        </is>
      </c>
      <c r="D52" s="30" t="inlineStr">
        <is>
          <t>ls</t>
        </is>
      </c>
    </row>
    <row r="53" ht="16.5" customHeight="1">
      <c r="B53" s="30" t="inlineStr">
        <is>
          <t>06 480</t>
        </is>
      </c>
      <c r="C53" s="30" t="inlineStr">
        <is>
          <t>Plumbing and heating subtrade</t>
        </is>
      </c>
      <c r="D53" s="30" t="inlineStr">
        <is>
          <t>ls</t>
        </is>
      </c>
    </row>
    <row r="54" ht="16.5" customHeight="1">
      <c r="B54" s="30" t="inlineStr">
        <is>
          <t>06 490</t>
        </is>
      </c>
      <c r="C54" s="30" t="inlineStr">
        <is>
          <t>Repairing the garden after work</t>
        </is>
      </c>
      <c r="D54" s="30" t="inlineStr">
        <is>
          <t>ls</t>
        </is>
      </c>
    </row>
    <row r="55" ht="16.5" customHeight="1">
      <c r="B55" s="30" t="n"/>
      <c r="C55" s="30" t="n"/>
      <c r="D55" s="30" t="n"/>
    </row>
    <row r="56" ht="16.5" customHeight="1">
      <c r="B56" s="30" t="n"/>
      <c r="C56" s="30" t="n"/>
      <c r="D56" s="30" t="n"/>
    </row>
    <row r="57" ht="16.5" customHeight="1">
      <c r="B57" s="30" t="n"/>
      <c r="C57" s="30" t="n"/>
      <c r="D57" s="30" t="n"/>
    </row>
    <row r="58" ht="16.5" customHeight="1">
      <c r="B58" s="30" t="n"/>
      <c r="C58" s="30" t="n"/>
      <c r="D58" s="30" t="n"/>
    </row>
    <row r="59" ht="16.5" customHeight="1">
      <c r="B59" s="30" t="n"/>
      <c r="C59" s="30" t="n"/>
      <c r="D59" s="30" t="n"/>
    </row>
    <row r="60" ht="16.5" customHeight="1">
      <c r="B60" s="30" t="n"/>
      <c r="C60" s="30" t="n"/>
      <c r="D60" s="30" t="n"/>
    </row>
    <row r="61" ht="16.5" customHeight="1">
      <c r="B61" s="30" t="n"/>
      <c r="C61" s="30" t="n"/>
      <c r="D61" s="30" t="n"/>
    </row>
    <row r="62" ht="16.5" customHeight="1">
      <c r="B62" s="30" t="n"/>
      <c r="C62" s="30" t="n"/>
      <c r="D62" s="30" t="n"/>
    </row>
    <row r="63" ht="16.5" customHeight="1">
      <c r="B63" s="30" t="n"/>
      <c r="C63" s="30" t="n"/>
      <c r="D63" s="30" t="n"/>
    </row>
    <row r="64" ht="16.5" customHeight="1">
      <c r="B64" s="30" t="n"/>
      <c r="C64" s="30" t="n"/>
      <c r="D64" s="30" t="n"/>
    </row>
    <row r="65" ht="16.5" customHeight="1">
      <c r="B65" s="30" t="n"/>
      <c r="C65" s="30" t="n"/>
      <c r="D65" s="30" t="n"/>
    </row>
    <row r="66" ht="16.5" customHeight="1">
      <c r="B66" s="30" t="n"/>
      <c r="C66" s="30" t="n"/>
      <c r="D66" s="30" t="n"/>
    </row>
    <row r="67" ht="16.5" customHeight="1">
      <c r="B67" s="30" t="n"/>
      <c r="C67" s="30" t="n"/>
      <c r="D67" s="30" t="n"/>
    </row>
    <row r="68" ht="16.5" customHeight="1">
      <c r="B68" s="30" t="n"/>
      <c r="C68" s="30" t="n"/>
      <c r="D68" s="30" t="n"/>
    </row>
    <row r="69" ht="16.5" customHeight="1">
      <c r="B69" s="30" t="n"/>
      <c r="C69" s="30" t="n"/>
      <c r="D69" s="30" t="n"/>
    </row>
    <row r="70" ht="16.5" customHeight="1">
      <c r="B70" s="30" t="n"/>
      <c r="C70" s="30" t="n"/>
      <c r="D70" s="30" t="n"/>
    </row>
    <row r="71" ht="16.5" customHeight="1">
      <c r="B71" s="30" t="n"/>
      <c r="C71" s="30" t="n"/>
      <c r="D71" s="30" t="n"/>
    </row>
    <row r="72" ht="16.5" customHeight="1">
      <c r="B72" s="30" t="n"/>
      <c r="C72" s="30" t="n"/>
      <c r="D72" s="30" t="n"/>
    </row>
    <row r="73" ht="16.5" customHeight="1">
      <c r="B73" s="30" t="n"/>
      <c r="C73" s="30" t="n"/>
      <c r="D73" s="30" t="n"/>
    </row>
    <row r="74" ht="16.5" customHeight="1">
      <c r="B74" s="30" t="n"/>
      <c r="C74" s="30" t="n"/>
      <c r="D74" s="30" t="n"/>
    </row>
    <row r="75" ht="16.5" customHeight="1">
      <c r="B75" s="30" t="n"/>
      <c r="C75" s="30" t="n"/>
      <c r="D75" s="30" t="n"/>
    </row>
    <row r="76" ht="16.5" customHeight="1">
      <c r="B76" s="30" t="n"/>
      <c r="C76" s="30" t="n"/>
      <c r="D76" s="30" t="n"/>
    </row>
    <row r="77"/>
    <row r="78" ht="28" customHeight="1">
      <c r="B78" s="80" t="inlineStr">
        <is>
          <t>Free to use for your own bids. Change it to suit your business. Please don't resell it or hand it out as your own list.</t>
        </is>
      </c>
    </row>
    <row r="79" ht="28" customHeight="1">
      <c r="B79" s="80" t="inlineStr">
        <is>
          <t>Bidfident's own starter list, version 1, October 2026. Not affiliated with or endorsed by CSI, CSC or RICS.</t>
        </is>
      </c>
    </row>
  </sheetData>
  <sheetProtection selectLockedCells="0" selectUnlockedCells="0" sheet="1" objects="0" insertRows="1" insertHyperlinks="1" autoFilter="1" scenarios="0" formatColumns="0" deleteColumns="1" insertColumns="1" pivotTables="1" deleteRows="1" formatCells="1" formatRows="0" sort="1"/>
  <mergeCells count="3">
    <mergeCell ref="B79:D79"/>
    <mergeCell ref="B3:D3"/>
    <mergeCell ref="B78:D78"/>
  </mergeCell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bidfident.com/ca</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Bidfident</dc:creator>
  <dc:title xmlns:dc="http://purl.org/dc/elements/1.1/">Additions estimate (Canada, blank)</dc:title>
  <dcterms:created xmlns:dcterms="http://purl.org/dc/terms/" xmlns:xsi="http://www.w3.org/2001/XMLSchema-instance" xsi:type="dcterms:W3CDTF">2026-10-29T06:06:31Z</dcterms:created>
  <dcterms:modified xmlns:dcterms="http://purl.org/dc/terms/" xmlns:xsi="http://www.w3.org/2001/XMLSchema-instance" xsi:type="dcterms:W3CDTF">2026-10-29T06:06:32Z</dcterms:modified>
  <cp:keywords>estimating spreadsheet, free, Bidfident</cp:keywords>
</cp:coreProperties>
</file>